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uonline-my.sharepoint.com/personal/lrocha_ucu_org_uk/Documents/ASOS reclaim our time/"/>
    </mc:Choice>
  </mc:AlternateContent>
  <xr:revisionPtr revIDLastSave="160" documentId="13_ncr:1_{7D5D877B-65CC-426E-9975-9F162774F6F9}" xr6:coauthVersionLast="46" xr6:coauthVersionMax="46" xr10:uidLastSave="{503C1BB7-509F-43BC-8660-E34EB55F6075}"/>
  <bookViews>
    <workbookView xWindow="-120" yWindow="-120" windowWidth="29040" windowHeight="15840" activeTab="2" xr2:uid="{E94F3939-3CA4-473B-995E-717D7AB07F22}"/>
  </bookViews>
  <sheets>
    <sheet name="Instructions" sheetId="1" r:id="rId1"/>
    <sheet name="Time Logger" sheetId="2" r:id="rId2"/>
    <sheet name="Calcul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B14" i="3"/>
  <c r="B10" i="3"/>
  <c r="B17" i="3"/>
  <c r="B15" i="3"/>
  <c r="B13" i="3"/>
  <c r="B12" i="3"/>
  <c r="B11" i="3"/>
  <c r="B9" i="3"/>
  <c r="B8" i="3"/>
  <c r="B7" i="3"/>
  <c r="B6" i="3"/>
  <c r="B5" i="3"/>
  <c r="B4" i="3"/>
  <c r="B3" i="3"/>
  <c r="AK9" i="2"/>
  <c r="AK289" i="2"/>
  <c r="AK282" i="2"/>
  <c r="AK275" i="2"/>
  <c r="AK268" i="2"/>
  <c r="AK261" i="2"/>
  <c r="AK254" i="2"/>
  <c r="AK247" i="2"/>
  <c r="AK240" i="2"/>
  <c r="AK233" i="2"/>
  <c r="AK226" i="2"/>
  <c r="AK219" i="2"/>
  <c r="AK212" i="2"/>
  <c r="AK205" i="2"/>
  <c r="AK198" i="2"/>
  <c r="AK191" i="2"/>
  <c r="AK184" i="2"/>
  <c r="AK177" i="2"/>
  <c r="AK170" i="2"/>
  <c r="AK163" i="2"/>
  <c r="AK156" i="2"/>
  <c r="AK149" i="2"/>
  <c r="AK142" i="2"/>
  <c r="AK135" i="2"/>
  <c r="AK128" i="2"/>
  <c r="AK121" i="2"/>
  <c r="AK114" i="2"/>
  <c r="AK107" i="2"/>
  <c r="AK100" i="2"/>
  <c r="AK93" i="2"/>
  <c r="AK86" i="2"/>
  <c r="AK79" i="2"/>
  <c r="AK72" i="2"/>
  <c r="AK65" i="2"/>
  <c r="AK58" i="2"/>
  <c r="AK51" i="2"/>
  <c r="AK44" i="2"/>
  <c r="AK37" i="2"/>
  <c r="AK30" i="2"/>
  <c r="AK23" i="2"/>
  <c r="AK16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B18" i="3" l="1"/>
  <c r="D11" i="3" s="1"/>
  <c r="D5" i="3" l="1"/>
  <c r="D8" i="3"/>
  <c r="D14" i="3"/>
  <c r="D15" i="3"/>
  <c r="D7" i="3"/>
  <c r="D13" i="3"/>
  <c r="D9" i="3"/>
  <c r="D6" i="3"/>
  <c r="D4" i="3"/>
  <c r="D10" i="3"/>
  <c r="D17" i="3"/>
  <c r="D12" i="3"/>
  <c r="D3" i="3"/>
  <c r="D16" i="3"/>
  <c r="B19" i="3"/>
  <c r="B20" i="3"/>
  <c r="D18" i="3" l="1"/>
</calcChain>
</file>

<file path=xl/sharedStrings.xml><?xml version="1.0" encoding="utf-8"?>
<sst xmlns="http://schemas.openxmlformats.org/spreadsheetml/2006/main" count="195" uniqueCount="80">
  <si>
    <t>DATE</t>
  </si>
  <si>
    <t>TIMETABLE</t>
  </si>
  <si>
    <t>Weekly Total</t>
  </si>
  <si>
    <t xml:space="preserve">NOTES </t>
  </si>
  <si>
    <t>research</t>
  </si>
  <si>
    <t>union</t>
  </si>
  <si>
    <t>admin (student emails)</t>
  </si>
  <si>
    <t>preparation</t>
  </si>
  <si>
    <t>assessments</t>
  </si>
  <si>
    <t>development</t>
  </si>
  <si>
    <t>other</t>
  </si>
  <si>
    <t>teaching</t>
  </si>
  <si>
    <t>support</t>
  </si>
  <si>
    <t>travel</t>
  </si>
  <si>
    <t>supervision</t>
  </si>
  <si>
    <t>0700-0730</t>
  </si>
  <si>
    <t>0730-0800</t>
  </si>
  <si>
    <t>0800-0830</t>
  </si>
  <si>
    <t>0830-0900</t>
  </si>
  <si>
    <t>0900-0930</t>
  </si>
  <si>
    <t>0930-1000</t>
  </si>
  <si>
    <t>1000-1030</t>
  </si>
  <si>
    <t>1030-1100</t>
  </si>
  <si>
    <t>1100-1130</t>
  </si>
  <si>
    <t>1130-1200</t>
  </si>
  <si>
    <t>1200-1230</t>
  </si>
  <si>
    <t>1230-1300</t>
  </si>
  <si>
    <t>1300-1330</t>
  </si>
  <si>
    <t>1330-1400</t>
  </si>
  <si>
    <t>1400-1430</t>
  </si>
  <si>
    <t>1430-1500</t>
  </si>
  <si>
    <t>1500-1530</t>
  </si>
  <si>
    <t>1530-1600</t>
  </si>
  <si>
    <t>1600-1630</t>
  </si>
  <si>
    <t>1630-1700</t>
  </si>
  <si>
    <t>1700-1730</t>
  </si>
  <si>
    <t>1730-1800</t>
  </si>
  <si>
    <t>1800-1830</t>
  </si>
  <si>
    <t>1830-1900</t>
  </si>
  <si>
    <t>1900-1930</t>
  </si>
  <si>
    <t>1930-2000</t>
  </si>
  <si>
    <t>2000-2030</t>
  </si>
  <si>
    <t>2030-2100</t>
  </si>
  <si>
    <t>2100-2130</t>
  </si>
  <si>
    <t>2130-2200</t>
  </si>
  <si>
    <t>2200-2230</t>
  </si>
  <si>
    <t>2230-2300</t>
  </si>
  <si>
    <t>2300-2330</t>
  </si>
  <si>
    <t>2330-0000</t>
  </si>
  <si>
    <t>DAY</t>
  </si>
  <si>
    <t>marking</t>
  </si>
  <si>
    <t>including any formative tasks</t>
  </si>
  <si>
    <t>work-related travel</t>
  </si>
  <si>
    <t xml:space="preserve">including PGR, PGT and UG and also including reading drafts; could also include supervising staff </t>
  </si>
  <si>
    <t>anything not otherwise captured</t>
  </si>
  <si>
    <t>Actual hours</t>
  </si>
  <si>
    <t>%age of Time</t>
  </si>
  <si>
    <t>total</t>
  </si>
  <si>
    <t>equivalent days of work (assuming 7-hour working day)</t>
  </si>
  <si>
    <t>hours per week (assuming 12-week semester)</t>
  </si>
  <si>
    <t>admin (general)</t>
  </si>
  <si>
    <t>admin (specific)</t>
  </si>
  <si>
    <t>vle</t>
  </si>
  <si>
    <t>3) The Calculations sheet will automatically add up your running totals for each type of task and also present them as a percentage of your work time.</t>
  </si>
  <si>
    <r>
      <t xml:space="preserve">2) The Time Logger sheet will calculate a running total of your </t>
    </r>
    <r>
      <rPr>
        <b/>
        <sz val="11"/>
        <color theme="1"/>
        <rFont val="Calibri"/>
        <family val="2"/>
        <scheme val="minor"/>
      </rPr>
      <t>hours for each week</t>
    </r>
    <r>
      <rPr>
        <sz val="11"/>
        <color theme="1"/>
        <rFont val="Calibri"/>
        <family val="2"/>
        <scheme val="minor"/>
      </rPr>
      <t xml:space="preserve"> by adding up how many cells are filled in the Timetable part of the spreadsheet</t>
    </r>
  </si>
  <si>
    <t>any work related to trade union if you have a branch role and allocated facilities time</t>
  </si>
  <si>
    <t>PLEASE START FROM THE 'INSTRUCTIONS' SHEET</t>
  </si>
  <si>
    <t>START FROM THIS SHEET WHICH CONTAINS INSTRUCTIONS. This XLSX file contains 3 sheets; you can change between sheets using the tabs at the bottom.</t>
  </si>
  <si>
    <t>(The week beginning Sunday 14 November 2021 has been filled in as an example. Please feel free to delete the contents of that week, and start logging from Wednesday 1 December 2021.)</t>
  </si>
  <si>
    <r>
      <t xml:space="preserve">1) To start logging, copy-paste the relevant </t>
    </r>
    <r>
      <rPr>
        <b/>
        <sz val="11"/>
        <color theme="1"/>
        <rFont val="Calibri"/>
        <family val="2"/>
        <scheme val="minor"/>
      </rPr>
      <t>half-hour</t>
    </r>
    <r>
      <rPr>
        <sz val="11"/>
        <color theme="1"/>
        <rFont val="Calibri"/>
        <family val="2"/>
        <scheme val="minor"/>
      </rPr>
      <t xml:space="preserve"> blocks below into the Timetable area of the Time Logger sheet for each day. </t>
    </r>
    <r>
      <rPr>
        <b/>
        <sz val="11"/>
        <color theme="1"/>
        <rFont val="Calibri"/>
        <family val="2"/>
        <scheme val="minor"/>
      </rPr>
      <t>Feel free to customise (add/remove/edit) these labels as you see fit</t>
    </r>
    <r>
      <rPr>
        <sz val="11"/>
        <color theme="1"/>
        <rFont val="Calibri"/>
        <family val="2"/>
        <scheme val="minor"/>
      </rPr>
      <t>.</t>
    </r>
  </si>
  <si>
    <t>preparation for a specific class or a particular university event</t>
  </si>
  <si>
    <t>including learning and teaching events; professional development for staff; mandatory training</t>
  </si>
  <si>
    <t>setting assessments, including writing essay questions and exams; moderating assessments; or administrative work surrounding assessments</t>
  </si>
  <si>
    <t>any individual support for students (including by email or phone)/office hours (if students attend) or appointments with students at other times; could include supporting other staff</t>
  </si>
  <si>
    <t>setting up and maintaining or updating virtual learning environment (e.g. Moodle, Blackboard); or change to project website, database records, online content, marking materials as you see fit</t>
  </si>
  <si>
    <t>timetabled teaching hours; face-to-face or online; or any tasks supporting teaching (e.g. technical support, timetabling, roombooking)</t>
  </si>
  <si>
    <t>including producing research, research admin (e.g. processing budgets), project management, grant-writing, conference attendance</t>
  </si>
  <si>
    <t>general administration (for example, recording student attendance, committee meetings, IT cleanup, organising open days or marketing events)</t>
  </si>
  <si>
    <t>correspondence with students (for example, general queries, can include applicants, recommendation letters); can replace with correspondence with staff if not student-facing</t>
  </si>
  <si>
    <t>administration related to your specific roles (e.g REF/TEF advisor, finance/budget, student well-being, subject liaison librarian, sound/video support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</si>
</sst>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9C1E7"/>
        <bgColor indexed="64"/>
      </patternFill>
    </fill>
    <fill>
      <patternFill patternType="solid">
        <fgColor rgb="FFBDD5EF"/>
        <bgColor indexed="64"/>
      </patternFill>
    </fill>
    <fill>
      <patternFill patternType="solid">
        <fgColor rgb="FFC7E3D0"/>
        <bgColor indexed="64"/>
      </patternFill>
    </fill>
    <fill>
      <patternFill patternType="solid">
        <fgColor rgb="FFE7E6CE"/>
        <bgColor indexed="64"/>
      </patternFill>
    </fill>
    <fill>
      <patternFill patternType="solid">
        <fgColor rgb="FFF2D8CC"/>
        <bgColor indexed="64"/>
      </patternFill>
    </fill>
    <fill>
      <patternFill patternType="solid">
        <fgColor rgb="FFE9CC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9D1F7"/>
        <bgColor indexed="64"/>
      </patternFill>
    </fill>
    <fill>
      <patternFill patternType="solid">
        <fgColor rgb="FFB4F0A7"/>
        <bgColor indexed="64"/>
      </patternFill>
    </fill>
    <fill>
      <patternFill patternType="solid">
        <fgColor rgb="FFFFFFBF"/>
        <bgColor indexed="64"/>
      </patternFill>
    </fill>
    <fill>
      <patternFill patternType="solid">
        <fgColor rgb="FFFFDFBE"/>
        <bgColor indexed="64"/>
      </patternFill>
    </fill>
    <fill>
      <patternFill patternType="solid">
        <fgColor rgb="FFFFB1B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3" xfId="0" applyNumberFormat="1" applyBorder="1"/>
    <xf numFmtId="0" fontId="0" fillId="0" borderId="6" xfId="0" applyBorder="1"/>
    <xf numFmtId="14" fontId="0" fillId="0" borderId="1" xfId="0" applyNumberFormat="1" applyBorder="1"/>
    <xf numFmtId="14" fontId="0" fillId="0" borderId="0" xfId="0" applyNumberFormat="1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4" fontId="0" fillId="0" borderId="5" xfId="0" applyNumberFormat="1" applyBorder="1"/>
    <xf numFmtId="0" fontId="0" fillId="0" borderId="5" xfId="0" applyBorder="1"/>
    <xf numFmtId="0" fontId="2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0" xfId="0" applyBorder="1"/>
    <xf numFmtId="0" fontId="0" fillId="0" borderId="0" xfId="0" applyBorder="1" applyProtection="1">
      <protection locked="0"/>
    </xf>
    <xf numFmtId="14" fontId="1" fillId="0" borderId="1" xfId="0" applyNumberFormat="1" applyFont="1" applyBorder="1"/>
    <xf numFmtId="0" fontId="2" fillId="0" borderId="0" xfId="0" applyFont="1" applyBorder="1" applyProtection="1">
      <protection locked="0"/>
    </xf>
    <xf numFmtId="0" fontId="1" fillId="0" borderId="0" xfId="0" applyFont="1"/>
    <xf numFmtId="2" fontId="0" fillId="0" borderId="6" xfId="0" applyNumberFormat="1" applyBorder="1"/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0" fontId="0" fillId="3" borderId="0" xfId="0" applyFill="1" applyProtection="1">
      <protection locked="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 applyProtection="1">
      <protection locked="0"/>
    </xf>
    <xf numFmtId="0" fontId="0" fillId="15" borderId="0" xfId="0" applyFill="1" applyProtection="1">
      <protection locked="0"/>
    </xf>
    <xf numFmtId="0" fontId="0" fillId="16" borderId="0" xfId="0" applyFill="1" applyProtection="1">
      <protection locked="0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1B0"/>
      <color rgb="FFFFDFBE"/>
      <color rgb="FFFFFFBF"/>
      <color rgb="FFB4F0A7"/>
      <color rgb="FFA9D1F7"/>
      <color rgb="FFCC99FF"/>
      <color rgb="FFE9CCCE"/>
      <color rgb="FFF2D8CC"/>
      <color rgb="FFE7E6CE"/>
      <color rgb="FFC7E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181A-EB56-42D7-A318-09CB2076DC69}">
  <sheetPr codeName="Sheet1"/>
  <dimension ref="B2:C25"/>
  <sheetViews>
    <sheetView zoomScale="120" zoomScaleNormal="120" workbookViewId="0">
      <selection activeCell="C20" sqref="C20"/>
    </sheetView>
  </sheetViews>
  <sheetFormatPr defaultRowHeight="15" x14ac:dyDescent="0.25"/>
  <cols>
    <col min="2" max="2" width="23.5703125" customWidth="1"/>
  </cols>
  <sheetData>
    <row r="2" spans="2:3" x14ac:dyDescent="0.25">
      <c r="B2" s="26" t="s">
        <v>67</v>
      </c>
    </row>
    <row r="4" spans="2:3" x14ac:dyDescent="0.25">
      <c r="B4" t="s">
        <v>69</v>
      </c>
    </row>
    <row r="6" spans="2:3" x14ac:dyDescent="0.25">
      <c r="B6" s="36" t="s">
        <v>50</v>
      </c>
      <c r="C6" t="s">
        <v>51</v>
      </c>
    </row>
    <row r="7" spans="2:3" x14ac:dyDescent="0.25">
      <c r="B7" s="42" t="s">
        <v>7</v>
      </c>
      <c r="C7" t="s">
        <v>70</v>
      </c>
    </row>
    <row r="8" spans="2:3" x14ac:dyDescent="0.25">
      <c r="B8" s="37" t="s">
        <v>14</v>
      </c>
      <c r="C8" t="s">
        <v>53</v>
      </c>
    </row>
    <row r="9" spans="2:3" x14ac:dyDescent="0.25">
      <c r="B9" s="43" t="s">
        <v>13</v>
      </c>
      <c r="C9" t="s">
        <v>52</v>
      </c>
    </row>
    <row r="10" spans="2:3" x14ac:dyDescent="0.25">
      <c r="B10" s="38" t="s">
        <v>9</v>
      </c>
      <c r="C10" t="s">
        <v>71</v>
      </c>
    </row>
    <row r="11" spans="2:3" x14ac:dyDescent="0.25">
      <c r="B11" s="44" t="s">
        <v>8</v>
      </c>
      <c r="C11" t="s">
        <v>72</v>
      </c>
    </row>
    <row r="12" spans="2:3" x14ac:dyDescent="0.25">
      <c r="B12" s="39" t="s">
        <v>12</v>
      </c>
      <c r="C12" t="s">
        <v>73</v>
      </c>
    </row>
    <row r="13" spans="2:3" x14ac:dyDescent="0.25">
      <c r="B13" s="45" t="s">
        <v>62</v>
      </c>
      <c r="C13" t="s">
        <v>74</v>
      </c>
    </row>
    <row r="14" spans="2:3" x14ac:dyDescent="0.25">
      <c r="B14" s="40" t="s">
        <v>11</v>
      </c>
      <c r="C14" t="s">
        <v>75</v>
      </c>
    </row>
    <row r="15" spans="2:3" x14ac:dyDescent="0.25">
      <c r="B15" s="46" t="s">
        <v>10</v>
      </c>
      <c r="C15" t="s">
        <v>54</v>
      </c>
    </row>
    <row r="16" spans="2:3" x14ac:dyDescent="0.25">
      <c r="B16" s="41" t="s">
        <v>4</v>
      </c>
      <c r="C16" t="s">
        <v>76</v>
      </c>
    </row>
    <row r="17" spans="2:3" x14ac:dyDescent="0.25">
      <c r="B17" s="47" t="s">
        <v>60</v>
      </c>
      <c r="C17" t="s">
        <v>77</v>
      </c>
    </row>
    <row r="18" spans="2:3" x14ac:dyDescent="0.25">
      <c r="B18" s="48" t="s">
        <v>6</v>
      </c>
      <c r="C18" t="s">
        <v>78</v>
      </c>
    </row>
    <row r="19" spans="2:3" x14ac:dyDescent="0.25">
      <c r="B19" s="16" t="s">
        <v>61</v>
      </c>
      <c r="C19" t="s">
        <v>79</v>
      </c>
    </row>
    <row r="20" spans="2:3" x14ac:dyDescent="0.25">
      <c r="B20" s="35" t="s">
        <v>5</v>
      </c>
      <c r="C20" t="s">
        <v>65</v>
      </c>
    </row>
    <row r="22" spans="2:3" x14ac:dyDescent="0.25">
      <c r="B22" t="s">
        <v>64</v>
      </c>
    </row>
    <row r="23" spans="2:3" x14ac:dyDescent="0.25">
      <c r="B23" s="26" t="s">
        <v>68</v>
      </c>
    </row>
    <row r="25" spans="2:3" x14ac:dyDescent="0.25">
      <c r="B25" t="s">
        <v>63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5472-73AE-438C-96CD-0BB97F2D198E}">
  <sheetPr codeName="Sheet2"/>
  <dimension ref="A1:AL293"/>
  <sheetViews>
    <sheetView zoomScale="60" zoomScaleNormal="60" workbookViewId="0">
      <pane xSplit="2" topLeftCell="C1" activePane="topRight" state="frozen"/>
      <selection pane="topRight" activeCell="Q11" sqref="Q11"/>
    </sheetView>
  </sheetViews>
  <sheetFormatPr defaultRowHeight="15" x14ac:dyDescent="0.25"/>
  <cols>
    <col min="1" max="1" width="7" customWidth="1"/>
    <col min="2" max="2" width="13.7109375" customWidth="1"/>
    <col min="3" max="36" width="11.140625" customWidth="1"/>
    <col min="37" max="38" width="18.28515625" customWidth="1"/>
  </cols>
  <sheetData>
    <row r="1" spans="1:38" x14ac:dyDescent="0.25">
      <c r="A1" s="1"/>
      <c r="B1" s="1"/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3"/>
      <c r="AL1" s="4"/>
    </row>
    <row r="2" spans="1:38" x14ac:dyDescent="0.25">
      <c r="A2" s="5" t="s">
        <v>49</v>
      </c>
      <c r="B2" s="5" t="s">
        <v>0</v>
      </c>
      <c r="C2" s="49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  <c r="AK2" s="6" t="s">
        <v>2</v>
      </c>
      <c r="AL2" s="6" t="s">
        <v>3</v>
      </c>
    </row>
    <row r="3" spans="1:38" x14ac:dyDescent="0.25">
      <c r="A3" t="str">
        <f>TEXT(B3, "DDD")</f>
        <v>Sun</v>
      </c>
      <c r="B3" s="7">
        <v>44514</v>
      </c>
      <c r="C3" s="8"/>
      <c r="D3" s="8"/>
      <c r="K3" s="10"/>
      <c r="L3" s="10"/>
      <c r="M3" s="10"/>
      <c r="Q3" s="10"/>
      <c r="R3" s="10"/>
      <c r="S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K3" s="4"/>
      <c r="AL3" s="4"/>
    </row>
    <row r="4" spans="1:38" x14ac:dyDescent="0.25">
      <c r="A4" t="str">
        <f t="shared" ref="A4:A67" si="0">TEXT(B4, "DDD")</f>
        <v>Mon</v>
      </c>
      <c r="B4" s="7">
        <v>44515</v>
      </c>
      <c r="C4" s="8"/>
      <c r="D4" s="8"/>
      <c r="G4" s="42" t="s">
        <v>7</v>
      </c>
      <c r="H4" s="42" t="s">
        <v>7</v>
      </c>
      <c r="I4" s="40" t="s">
        <v>11</v>
      </c>
      <c r="J4" s="40" t="s">
        <v>11</v>
      </c>
      <c r="K4" s="42" t="s">
        <v>7</v>
      </c>
      <c r="L4" s="42" t="s">
        <v>7</v>
      </c>
      <c r="M4" s="40" t="s">
        <v>11</v>
      </c>
      <c r="N4" s="40" t="s">
        <v>11</v>
      </c>
      <c r="O4" s="48" t="s">
        <v>6</v>
      </c>
      <c r="P4" s="48" t="s">
        <v>6</v>
      </c>
      <c r="Q4" s="48" t="s">
        <v>6</v>
      </c>
      <c r="R4" s="48" t="s">
        <v>6</v>
      </c>
      <c r="S4" s="40" t="s">
        <v>11</v>
      </c>
      <c r="T4" s="40" t="s">
        <v>11</v>
      </c>
      <c r="U4" s="40" t="s">
        <v>11</v>
      </c>
      <c r="V4" s="40" t="s">
        <v>11</v>
      </c>
      <c r="AH4" s="10"/>
      <c r="AI4" s="10"/>
      <c r="AK4" s="4"/>
      <c r="AL4" s="4"/>
    </row>
    <row r="5" spans="1:38" x14ac:dyDescent="0.25">
      <c r="A5" t="str">
        <f t="shared" si="0"/>
        <v>Tue</v>
      </c>
      <c r="B5" s="7">
        <v>44516</v>
      </c>
      <c r="C5" s="10"/>
      <c r="D5" s="10"/>
      <c r="F5" s="42" t="s">
        <v>7</v>
      </c>
      <c r="G5" s="42" t="s">
        <v>7</v>
      </c>
      <c r="H5" s="40" t="s">
        <v>11</v>
      </c>
      <c r="I5" s="40" t="s">
        <v>11</v>
      </c>
      <c r="J5" s="40" t="s">
        <v>11</v>
      </c>
      <c r="K5" s="40" t="s">
        <v>11</v>
      </c>
      <c r="L5" s="47" t="s">
        <v>60</v>
      </c>
      <c r="M5" s="47" t="s">
        <v>60</v>
      </c>
      <c r="N5" s="36" t="s">
        <v>50</v>
      </c>
      <c r="O5" s="36" t="s">
        <v>50</v>
      </c>
      <c r="P5" s="36" t="s">
        <v>50</v>
      </c>
      <c r="Q5" s="36" t="s">
        <v>50</v>
      </c>
      <c r="R5" s="42" t="s">
        <v>7</v>
      </c>
      <c r="S5" s="42" t="s">
        <v>7</v>
      </c>
      <c r="T5" s="40" t="s">
        <v>11</v>
      </c>
      <c r="U5" s="40" t="s">
        <v>11</v>
      </c>
      <c r="V5" s="40" t="s">
        <v>11</v>
      </c>
      <c r="W5" s="40" t="s">
        <v>11</v>
      </c>
      <c r="X5" s="40" t="s">
        <v>11</v>
      </c>
      <c r="Y5" s="40" t="s">
        <v>11</v>
      </c>
      <c r="AG5" s="36" t="s">
        <v>50</v>
      </c>
      <c r="AH5" s="36" t="s">
        <v>50</v>
      </c>
      <c r="AI5" s="48" t="s">
        <v>6</v>
      </c>
      <c r="AJ5" s="48" t="s">
        <v>6</v>
      </c>
      <c r="AK5" s="4"/>
      <c r="AL5" s="4"/>
    </row>
    <row r="6" spans="1:38" x14ac:dyDescent="0.25">
      <c r="A6" t="str">
        <f t="shared" si="0"/>
        <v>Wed</v>
      </c>
      <c r="B6" s="7">
        <v>44517</v>
      </c>
      <c r="C6" s="8"/>
      <c r="D6" s="8"/>
      <c r="F6" s="35" t="s">
        <v>5</v>
      </c>
      <c r="G6" s="35" t="s">
        <v>5</v>
      </c>
      <c r="H6" s="35" t="s">
        <v>5</v>
      </c>
      <c r="I6" s="42" t="s">
        <v>7</v>
      </c>
      <c r="J6" s="42" t="s">
        <v>7</v>
      </c>
      <c r="K6" s="48" t="s">
        <v>6</v>
      </c>
      <c r="L6" s="48" t="s">
        <v>6</v>
      </c>
      <c r="M6" s="10"/>
      <c r="N6" s="41" t="s">
        <v>4</v>
      </c>
      <c r="O6" s="41" t="s">
        <v>4</v>
      </c>
      <c r="P6" s="41" t="s">
        <v>4</v>
      </c>
      <c r="Q6" s="10"/>
      <c r="R6" s="46" t="s">
        <v>10</v>
      </c>
      <c r="S6" s="46" t="s">
        <v>10</v>
      </c>
      <c r="T6" s="46" t="s">
        <v>10</v>
      </c>
      <c r="U6" s="46" t="s">
        <v>10</v>
      </c>
      <c r="V6" s="48" t="s">
        <v>6</v>
      </c>
      <c r="W6" s="48" t="s">
        <v>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K6" s="4"/>
      <c r="AL6" s="4"/>
    </row>
    <row r="7" spans="1:38" ht="15.75" x14ac:dyDescent="0.25">
      <c r="A7" t="str">
        <f t="shared" si="0"/>
        <v>Thu</v>
      </c>
      <c r="B7" s="7">
        <v>44518</v>
      </c>
      <c r="C7" s="8"/>
      <c r="D7" s="8"/>
      <c r="F7" s="10"/>
      <c r="G7" s="42" t="s">
        <v>7</v>
      </c>
      <c r="H7" s="42" t="s">
        <v>7</v>
      </c>
      <c r="I7" s="40" t="s">
        <v>11</v>
      </c>
      <c r="J7" s="40" t="s">
        <v>11</v>
      </c>
      <c r="K7" s="42" t="s">
        <v>7</v>
      </c>
      <c r="L7" s="47" t="s">
        <v>60</v>
      </c>
      <c r="M7" s="47" t="s">
        <v>60</v>
      </c>
      <c r="N7" s="40" t="s">
        <v>11</v>
      </c>
      <c r="O7" s="40" t="s">
        <v>11</v>
      </c>
      <c r="P7" s="40" t="s">
        <v>11</v>
      </c>
      <c r="Q7" s="48" t="s">
        <v>6</v>
      </c>
      <c r="R7" s="40" t="s">
        <v>11</v>
      </c>
      <c r="S7" s="40" t="s">
        <v>11</v>
      </c>
      <c r="T7" s="10"/>
      <c r="U7" s="47" t="s">
        <v>60</v>
      </c>
      <c r="V7" s="47" t="s">
        <v>60</v>
      </c>
      <c r="W7" s="47" t="s">
        <v>60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0"/>
      <c r="AK7" s="17"/>
      <c r="AL7" s="4"/>
    </row>
    <row r="8" spans="1:38" x14ac:dyDescent="0.25">
      <c r="A8" t="str">
        <f t="shared" si="0"/>
        <v>Fri</v>
      </c>
      <c r="B8" s="7">
        <v>44519</v>
      </c>
      <c r="C8" s="8"/>
      <c r="D8" s="8"/>
      <c r="F8" s="42" t="s">
        <v>7</v>
      </c>
      <c r="G8" s="42" t="s">
        <v>7</v>
      </c>
      <c r="H8" s="42" t="s">
        <v>7</v>
      </c>
      <c r="I8" s="42" t="s">
        <v>7</v>
      </c>
      <c r="J8" s="42" t="s">
        <v>7</v>
      </c>
      <c r="K8" s="42" t="s">
        <v>7</v>
      </c>
      <c r="L8" s="36" t="s">
        <v>50</v>
      </c>
      <c r="M8" s="36" t="s">
        <v>50</v>
      </c>
      <c r="N8" s="48" t="s">
        <v>6</v>
      </c>
      <c r="O8" s="45" t="s">
        <v>62</v>
      </c>
      <c r="P8" s="45" t="s">
        <v>62</v>
      </c>
      <c r="Q8" s="45" t="s">
        <v>62</v>
      </c>
      <c r="R8" s="45" t="s">
        <v>62</v>
      </c>
      <c r="S8" s="46" t="s">
        <v>10</v>
      </c>
      <c r="T8" s="46" t="s">
        <v>10</v>
      </c>
      <c r="U8" s="48" t="s">
        <v>6</v>
      </c>
      <c r="V8" s="48" t="s">
        <v>6</v>
      </c>
      <c r="W8" s="48" t="s">
        <v>6</v>
      </c>
      <c r="AK8" s="4"/>
      <c r="AL8" s="4"/>
    </row>
    <row r="9" spans="1:38" x14ac:dyDescent="0.25">
      <c r="A9" t="str">
        <f t="shared" si="0"/>
        <v>Sat</v>
      </c>
      <c r="B9" s="7">
        <v>44520</v>
      </c>
      <c r="C9" s="12"/>
      <c r="D9" s="12"/>
      <c r="E9" s="13"/>
      <c r="F9" s="13"/>
      <c r="G9" s="13"/>
      <c r="H9" s="13"/>
      <c r="I9" s="41" t="s">
        <v>4</v>
      </c>
      <c r="J9" s="41" t="s">
        <v>4</v>
      </c>
      <c r="K9" s="13"/>
      <c r="L9" s="41" t="s">
        <v>4</v>
      </c>
      <c r="M9" s="41" t="s">
        <v>4</v>
      </c>
      <c r="N9" s="41" t="s">
        <v>4</v>
      </c>
      <c r="O9" s="41" t="s">
        <v>4</v>
      </c>
      <c r="P9" s="41" t="s">
        <v>4</v>
      </c>
      <c r="Q9" s="41" t="s">
        <v>4</v>
      </c>
      <c r="R9" s="41" t="s">
        <v>4</v>
      </c>
      <c r="S9" s="41" t="s">
        <v>4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27">
        <f>COUNTIF(C3:AJ9,"**")*0.5</f>
        <v>50</v>
      </c>
      <c r="AL9" s="6"/>
    </row>
    <row r="10" spans="1:38" x14ac:dyDescent="0.25">
      <c r="A10" t="str">
        <f t="shared" si="0"/>
        <v>Sun</v>
      </c>
      <c r="B10" s="7">
        <v>44521</v>
      </c>
      <c r="C10" s="8"/>
      <c r="D10" s="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8"/>
      <c r="X10" s="28"/>
      <c r="Y10" s="28"/>
      <c r="AK10" s="4"/>
      <c r="AL10" s="4"/>
    </row>
    <row r="11" spans="1:38" ht="15.75" x14ac:dyDescent="0.25">
      <c r="A11" t="str">
        <f t="shared" si="0"/>
        <v>Mon</v>
      </c>
      <c r="B11" s="7">
        <v>44522</v>
      </c>
      <c r="C11" s="8"/>
      <c r="D11" s="8"/>
      <c r="F11" s="30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8"/>
      <c r="R11" s="29"/>
      <c r="S11" s="29"/>
      <c r="T11" s="28"/>
      <c r="U11" s="28"/>
      <c r="V11" s="28"/>
      <c r="W11" s="28"/>
      <c r="X11" s="28"/>
      <c r="Y11" s="28"/>
      <c r="AH11" s="10"/>
      <c r="AI11" s="10"/>
      <c r="AK11" s="4"/>
      <c r="AL11" s="4"/>
    </row>
    <row r="12" spans="1:38" ht="15.75" x14ac:dyDescent="0.25">
      <c r="A12" t="str">
        <f t="shared" si="0"/>
        <v>Tue</v>
      </c>
      <c r="B12" s="7">
        <v>44523</v>
      </c>
      <c r="C12" s="8"/>
      <c r="D12" s="8"/>
      <c r="F12" s="29"/>
      <c r="G12" s="29"/>
      <c r="H12" s="29"/>
      <c r="I12" s="29"/>
      <c r="J12" s="29"/>
      <c r="K12" s="29"/>
      <c r="L12" s="28"/>
      <c r="M12" s="28"/>
      <c r="N12" s="29"/>
      <c r="O12" s="28"/>
      <c r="P12" s="28"/>
      <c r="Q12" s="29"/>
      <c r="R12" s="29"/>
      <c r="S12" s="29"/>
      <c r="T12" s="28"/>
      <c r="U12" s="30"/>
      <c r="V12" s="30"/>
      <c r="W12" s="28"/>
      <c r="X12" s="30"/>
      <c r="Y12" s="30"/>
      <c r="Z12" s="11"/>
      <c r="AA12" s="11"/>
      <c r="AB12" s="11"/>
      <c r="AC12" s="11"/>
      <c r="AD12" s="11"/>
      <c r="AE12" s="11"/>
      <c r="AF12" s="11"/>
      <c r="AG12" s="11"/>
      <c r="AK12" s="4"/>
      <c r="AL12" s="4"/>
    </row>
    <row r="13" spans="1:38" x14ac:dyDescent="0.25">
      <c r="A13" t="str">
        <f t="shared" si="0"/>
        <v>Wed</v>
      </c>
      <c r="B13" s="7">
        <v>44524</v>
      </c>
      <c r="C13" s="8"/>
      <c r="D13" s="8"/>
      <c r="F13" s="29"/>
      <c r="G13" s="29"/>
      <c r="H13" s="28"/>
      <c r="I13" s="29"/>
      <c r="J13" s="29"/>
      <c r="K13" s="29"/>
      <c r="L13" s="29"/>
      <c r="M13" s="29"/>
      <c r="N13" s="29"/>
      <c r="O13" s="29"/>
      <c r="P13" s="29"/>
      <c r="Q13" s="28"/>
      <c r="R13" s="29"/>
      <c r="S13" s="29"/>
      <c r="T13" s="29"/>
      <c r="U13" s="29"/>
      <c r="V13" s="29"/>
      <c r="W13" s="29"/>
      <c r="X13" s="28"/>
      <c r="Y13" s="28"/>
      <c r="AK13" s="4"/>
      <c r="AL13" s="4"/>
    </row>
    <row r="14" spans="1:38" ht="15.75" x14ac:dyDescent="0.25">
      <c r="A14" t="str">
        <f t="shared" si="0"/>
        <v>Thu</v>
      </c>
      <c r="B14" s="7">
        <v>44525</v>
      </c>
      <c r="C14" s="8"/>
      <c r="D14" s="8"/>
      <c r="E14" s="10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U14" s="10"/>
      <c r="V14" s="10"/>
      <c r="AK14" s="4"/>
      <c r="AL14" s="4"/>
    </row>
    <row r="15" spans="1:38" x14ac:dyDescent="0.25">
      <c r="A15" t="str">
        <f t="shared" si="0"/>
        <v>Fri</v>
      </c>
      <c r="B15" s="7">
        <v>44526</v>
      </c>
      <c r="C15" s="8"/>
      <c r="D15" s="8"/>
      <c r="H15" s="10"/>
      <c r="I15" s="10"/>
      <c r="J15" s="10"/>
      <c r="L15" s="10"/>
      <c r="M15" s="10"/>
      <c r="N15" s="10"/>
      <c r="O15" s="10"/>
      <c r="P15" s="10"/>
      <c r="AK15" s="4"/>
      <c r="AL15" s="4"/>
    </row>
    <row r="16" spans="1:38" x14ac:dyDescent="0.25">
      <c r="A16" t="str">
        <f t="shared" si="0"/>
        <v>Sat</v>
      </c>
      <c r="B16" s="7">
        <v>44527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27">
        <f>COUNTIF(C10:AJ16,"**")*0.5</f>
        <v>0</v>
      </c>
      <c r="AL16" s="6"/>
    </row>
    <row r="17" spans="1:38" ht="15.75" x14ac:dyDescent="0.25">
      <c r="A17" t="str">
        <f t="shared" si="0"/>
        <v>Sun</v>
      </c>
      <c r="B17" s="7">
        <v>44528</v>
      </c>
      <c r="C17" s="8"/>
      <c r="D17" s="8"/>
      <c r="F17" s="11"/>
      <c r="G17" s="11"/>
      <c r="H17" s="11"/>
      <c r="I17" s="11"/>
      <c r="J17" s="11"/>
      <c r="AK17" s="4"/>
      <c r="AL17" s="4"/>
    </row>
    <row r="18" spans="1:38" ht="15.75" x14ac:dyDescent="0.25">
      <c r="A18" t="str">
        <f t="shared" si="0"/>
        <v>Mon</v>
      </c>
      <c r="B18" s="7">
        <v>44529</v>
      </c>
      <c r="C18" s="8"/>
      <c r="D18" s="8"/>
      <c r="F18" s="11"/>
      <c r="G18" s="11"/>
      <c r="H18" s="11"/>
      <c r="I18" s="11"/>
      <c r="J18" s="11"/>
      <c r="L18" s="11"/>
      <c r="M18" s="11"/>
      <c r="N18" s="11"/>
      <c r="O18" s="11"/>
      <c r="P18" s="11"/>
      <c r="R18" s="11"/>
      <c r="S18" s="11"/>
      <c r="T18" s="11"/>
      <c r="AK18" s="4"/>
      <c r="AL18" s="4"/>
    </row>
    <row r="19" spans="1:38" ht="15.75" x14ac:dyDescent="0.25">
      <c r="A19" t="str">
        <f t="shared" si="0"/>
        <v>Tue</v>
      </c>
      <c r="B19" s="7">
        <v>44530</v>
      </c>
      <c r="C19" s="8"/>
      <c r="D19" s="8"/>
      <c r="H19" s="11"/>
      <c r="I19" s="11"/>
      <c r="J19" s="11"/>
      <c r="K19" s="11"/>
      <c r="O19" s="10"/>
      <c r="P19" s="10"/>
      <c r="Q19" s="11"/>
      <c r="R19" s="11"/>
      <c r="S19" s="11"/>
      <c r="T19" s="11"/>
      <c r="AK19" s="4"/>
      <c r="AL19" s="4"/>
    </row>
    <row r="20" spans="1:38" ht="15.75" x14ac:dyDescent="0.25">
      <c r="A20" s="26" t="str">
        <f t="shared" si="0"/>
        <v>Wed</v>
      </c>
      <c r="B20" s="24">
        <v>44531</v>
      </c>
      <c r="C20" s="8"/>
      <c r="D20" s="8"/>
      <c r="I20" s="11"/>
      <c r="J20" s="11"/>
      <c r="K20" s="11"/>
      <c r="L20" s="11"/>
      <c r="M20" s="11"/>
      <c r="N20" s="10"/>
      <c r="O20" s="10"/>
      <c r="P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4"/>
      <c r="AL20" s="4"/>
    </row>
    <row r="21" spans="1:38" ht="15.75" x14ac:dyDescent="0.25">
      <c r="A21" s="26" t="str">
        <f t="shared" si="0"/>
        <v>Thu</v>
      </c>
      <c r="B21" s="24">
        <v>44532</v>
      </c>
      <c r="C21" s="8"/>
      <c r="D21" s="8"/>
      <c r="I21" s="11"/>
      <c r="J21" s="11"/>
      <c r="K21" s="11"/>
      <c r="O21" s="10"/>
      <c r="P21" s="10"/>
      <c r="R21" s="10"/>
      <c r="S21" s="10"/>
      <c r="U21" s="10"/>
      <c r="V21" s="10"/>
      <c r="W21" s="10"/>
      <c r="AK21" s="4"/>
      <c r="AL21" s="4"/>
    </row>
    <row r="22" spans="1:38" x14ac:dyDescent="0.25">
      <c r="A22" s="26" t="str">
        <f t="shared" si="0"/>
        <v>Fri</v>
      </c>
      <c r="B22" s="24">
        <v>44533</v>
      </c>
      <c r="I22" s="10"/>
      <c r="J22" s="10"/>
      <c r="K22" s="10"/>
      <c r="L22" s="10"/>
      <c r="M22" s="10"/>
      <c r="N22" s="10"/>
      <c r="O22" s="10"/>
      <c r="P22" s="10"/>
      <c r="AK22" s="4"/>
      <c r="AL22" s="4"/>
    </row>
    <row r="23" spans="1:38" ht="15.75" x14ac:dyDescent="0.25">
      <c r="A23" t="str">
        <f t="shared" si="0"/>
        <v>Sat</v>
      </c>
      <c r="B23" s="7">
        <v>44534</v>
      </c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3"/>
      <c r="O23" s="15"/>
      <c r="P23" s="15"/>
      <c r="Q23" s="14"/>
      <c r="R23" s="14"/>
      <c r="S23" s="14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7">
        <f>COUNTIF(C17:AJ23,"**")*0.5</f>
        <v>0</v>
      </c>
      <c r="AL23" s="6"/>
    </row>
    <row r="24" spans="1:38" x14ac:dyDescent="0.25">
      <c r="A24" t="str">
        <f t="shared" si="0"/>
        <v>Sun</v>
      </c>
      <c r="B24" s="7">
        <v>44535</v>
      </c>
      <c r="C24" s="8"/>
      <c r="D24" s="8"/>
      <c r="AK24" s="4"/>
      <c r="AL24" s="4"/>
    </row>
    <row r="25" spans="1:38" ht="15.75" x14ac:dyDescent="0.25">
      <c r="A25" t="str">
        <f t="shared" si="0"/>
        <v>Mon</v>
      </c>
      <c r="B25" s="7">
        <v>44536</v>
      </c>
      <c r="C25" s="8"/>
      <c r="D25" s="8"/>
      <c r="F25" s="11"/>
      <c r="G25" s="11"/>
      <c r="H25" s="11"/>
      <c r="I25" s="11"/>
      <c r="J25" s="11"/>
      <c r="K25" s="10"/>
      <c r="Q25" s="10"/>
      <c r="R25" s="10"/>
      <c r="S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K25" s="4"/>
      <c r="AL25" s="4"/>
    </row>
    <row r="26" spans="1:38" ht="15.75" x14ac:dyDescent="0.25">
      <c r="A26" t="str">
        <f t="shared" si="0"/>
        <v>Tue</v>
      </c>
      <c r="B26" s="7">
        <v>44537</v>
      </c>
      <c r="C26" s="8"/>
      <c r="D26" s="8"/>
      <c r="H26" s="10"/>
      <c r="I26" s="11"/>
      <c r="J26" s="11"/>
      <c r="K26" s="10"/>
      <c r="L26" s="10"/>
      <c r="M26" s="10"/>
      <c r="N26" s="10"/>
      <c r="O26" s="10"/>
      <c r="P26" s="10"/>
      <c r="Q26" s="10"/>
      <c r="AK26" s="4"/>
      <c r="AL26" s="4"/>
    </row>
    <row r="27" spans="1:38" ht="15.75" x14ac:dyDescent="0.25">
      <c r="A27" t="str">
        <f t="shared" si="0"/>
        <v>Wed</v>
      </c>
      <c r="B27" s="7">
        <v>44538</v>
      </c>
      <c r="C27" s="8"/>
      <c r="D27" s="8"/>
      <c r="E27" s="9"/>
      <c r="N27" s="10"/>
      <c r="O27" s="10"/>
      <c r="P27" s="10"/>
      <c r="Q27" s="9"/>
      <c r="R27" s="9"/>
      <c r="S27" s="9"/>
      <c r="T27" s="9"/>
      <c r="U27" s="9"/>
      <c r="V27" s="9"/>
      <c r="W27" s="9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9"/>
      <c r="AI27" s="9"/>
      <c r="AK27" s="4"/>
      <c r="AL27" s="4"/>
    </row>
    <row r="28" spans="1:38" ht="15.75" x14ac:dyDescent="0.25">
      <c r="A28" t="str">
        <f t="shared" si="0"/>
        <v>Thu</v>
      </c>
      <c r="B28" s="7">
        <v>44539</v>
      </c>
      <c r="C28" s="8"/>
      <c r="D28" s="8"/>
      <c r="E28" s="9"/>
      <c r="F28" s="9"/>
      <c r="G28" s="9"/>
      <c r="H28" s="10"/>
      <c r="I28" s="11"/>
      <c r="J28" s="11"/>
      <c r="K28" s="11"/>
      <c r="L28" s="11"/>
      <c r="M28" s="11"/>
      <c r="N28" s="11"/>
      <c r="Q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K28" s="4"/>
      <c r="AL28" s="4"/>
    </row>
    <row r="29" spans="1:38" ht="15.75" x14ac:dyDescent="0.25">
      <c r="A29" t="str">
        <f t="shared" si="0"/>
        <v>Fri</v>
      </c>
      <c r="B29" s="7">
        <v>44540</v>
      </c>
      <c r="C29" s="8"/>
      <c r="D29" s="8"/>
      <c r="H29" s="10"/>
      <c r="Q29" s="11"/>
      <c r="R29" s="11"/>
      <c r="S29" s="11"/>
      <c r="T29" s="11"/>
      <c r="AK29" s="4"/>
      <c r="AL29" s="4"/>
    </row>
    <row r="30" spans="1:38" x14ac:dyDescent="0.25">
      <c r="A30" t="str">
        <f t="shared" si="0"/>
        <v>Sat</v>
      </c>
      <c r="B30" s="7">
        <v>44541</v>
      </c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7">
        <f>COUNTIF(C24:AJ30,"**")*0.5</f>
        <v>0</v>
      </c>
      <c r="AL30" s="6"/>
    </row>
    <row r="31" spans="1:38" x14ac:dyDescent="0.25">
      <c r="A31" t="str">
        <f t="shared" si="0"/>
        <v>Sun</v>
      </c>
      <c r="B31" s="7">
        <v>44542</v>
      </c>
      <c r="C31" s="8"/>
      <c r="D31" s="8"/>
      <c r="K31" s="10"/>
      <c r="L31" s="10"/>
      <c r="M31" s="10"/>
      <c r="N31" s="10"/>
      <c r="Q31" s="10"/>
      <c r="R31" s="10"/>
      <c r="S31" s="10"/>
      <c r="T31" s="10"/>
      <c r="AK31" s="4"/>
      <c r="AL31" s="4"/>
    </row>
    <row r="32" spans="1:38" x14ac:dyDescent="0.25">
      <c r="A32" t="str">
        <f t="shared" si="0"/>
        <v>Mon</v>
      </c>
      <c r="B32" s="7">
        <v>44543</v>
      </c>
      <c r="C32" s="8"/>
      <c r="D32" s="8"/>
      <c r="I32" s="10"/>
      <c r="J32" s="10"/>
      <c r="K32" s="10"/>
      <c r="L32" s="10"/>
      <c r="M32" s="10"/>
      <c r="N32" s="10"/>
      <c r="R32" s="10"/>
      <c r="S32" s="10"/>
      <c r="AK32" s="4"/>
      <c r="AL32" s="4"/>
    </row>
    <row r="33" spans="1:38" x14ac:dyDescent="0.25">
      <c r="A33" t="str">
        <f t="shared" si="0"/>
        <v>Tue</v>
      </c>
      <c r="B33" s="7">
        <v>44544</v>
      </c>
      <c r="C33" s="8"/>
      <c r="D33" s="8"/>
      <c r="F33" s="10"/>
      <c r="G33" s="10"/>
      <c r="I33" s="10"/>
      <c r="J33" s="10"/>
      <c r="K33" s="10"/>
      <c r="AK33" s="4"/>
      <c r="AL33" s="4"/>
    </row>
    <row r="34" spans="1:38" x14ac:dyDescent="0.25">
      <c r="A34" t="str">
        <f t="shared" si="0"/>
        <v>Wed</v>
      </c>
      <c r="B34" s="7">
        <v>44545</v>
      </c>
      <c r="C34" s="8"/>
      <c r="D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AK34" s="4"/>
      <c r="AL34" s="4"/>
    </row>
    <row r="35" spans="1:38" x14ac:dyDescent="0.25">
      <c r="A35" t="str">
        <f t="shared" si="0"/>
        <v>Thu</v>
      </c>
      <c r="B35" s="7">
        <v>44546</v>
      </c>
      <c r="C35" s="8"/>
      <c r="D35" s="8"/>
      <c r="F35" s="10"/>
      <c r="G35" s="10"/>
      <c r="I35" s="10"/>
      <c r="J35" s="10"/>
      <c r="K35" s="10"/>
      <c r="L35" s="10"/>
      <c r="M35" s="10"/>
      <c r="N35" s="10"/>
      <c r="U35" s="10"/>
      <c r="V35" s="10"/>
      <c r="W35" s="10"/>
      <c r="AK35" s="4"/>
      <c r="AL35" s="4"/>
    </row>
    <row r="36" spans="1:38" x14ac:dyDescent="0.25">
      <c r="A36" t="str">
        <f t="shared" si="0"/>
        <v>Fri</v>
      </c>
      <c r="B36" s="7">
        <v>44547</v>
      </c>
      <c r="C36" s="8"/>
      <c r="D36" s="8"/>
      <c r="F36" s="10"/>
      <c r="G36" s="10"/>
      <c r="R36" s="10"/>
      <c r="S36" s="10"/>
      <c r="AK36" s="4"/>
      <c r="AL36" s="4"/>
    </row>
    <row r="37" spans="1:38" x14ac:dyDescent="0.25">
      <c r="A37" t="str">
        <f t="shared" si="0"/>
        <v>Sat</v>
      </c>
      <c r="B37" s="7">
        <v>44548</v>
      </c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27">
        <f>COUNTIF(C31:AJ37,"**")*0.5</f>
        <v>0</v>
      </c>
      <c r="AL37" s="6"/>
    </row>
    <row r="38" spans="1:38" x14ac:dyDescent="0.25">
      <c r="A38" t="str">
        <f t="shared" si="0"/>
        <v>Sun</v>
      </c>
      <c r="B38" s="7">
        <v>44549</v>
      </c>
      <c r="C38" s="8"/>
      <c r="D38" s="8"/>
      <c r="AK38" s="4"/>
      <c r="AL38" s="4"/>
    </row>
    <row r="39" spans="1:38" x14ac:dyDescent="0.25">
      <c r="A39" t="str">
        <f t="shared" si="0"/>
        <v>Mon</v>
      </c>
      <c r="B39" s="7">
        <v>44550</v>
      </c>
      <c r="C39" s="8"/>
      <c r="D39" s="8"/>
      <c r="AK39" s="4"/>
      <c r="AL39" s="4"/>
    </row>
    <row r="40" spans="1:38" x14ac:dyDescent="0.25">
      <c r="A40" t="str">
        <f t="shared" si="0"/>
        <v>Tue</v>
      </c>
      <c r="B40" s="7">
        <v>44551</v>
      </c>
      <c r="C40" s="8"/>
      <c r="D40" s="8"/>
      <c r="AK40" s="4"/>
      <c r="AL40" s="4"/>
    </row>
    <row r="41" spans="1:38" x14ac:dyDescent="0.25">
      <c r="A41" t="str">
        <f t="shared" si="0"/>
        <v>Wed</v>
      </c>
      <c r="B41" s="7">
        <v>44552</v>
      </c>
      <c r="C41" s="8"/>
      <c r="D41" s="8"/>
      <c r="AK41" s="4"/>
      <c r="AL41" s="4"/>
    </row>
    <row r="42" spans="1:38" x14ac:dyDescent="0.25">
      <c r="A42" t="str">
        <f t="shared" si="0"/>
        <v>Thu</v>
      </c>
      <c r="B42" s="7">
        <v>44553</v>
      </c>
      <c r="C42" s="8"/>
      <c r="D42" s="8"/>
      <c r="AK42" s="4"/>
      <c r="AL42" s="4"/>
    </row>
    <row r="43" spans="1:38" x14ac:dyDescent="0.25">
      <c r="A43" t="str">
        <f t="shared" si="0"/>
        <v>Fri</v>
      </c>
      <c r="B43" s="7">
        <v>44554</v>
      </c>
      <c r="C43" s="8"/>
      <c r="D43" s="8"/>
      <c r="AK43" s="4"/>
      <c r="AL43" s="4"/>
    </row>
    <row r="44" spans="1:38" x14ac:dyDescent="0.25">
      <c r="A44" t="str">
        <f t="shared" si="0"/>
        <v>Sat</v>
      </c>
      <c r="B44" s="7">
        <v>44555</v>
      </c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27">
        <f>COUNTIF(C38:AJ44,"**")*0.5</f>
        <v>0</v>
      </c>
      <c r="AL44" s="6"/>
    </row>
    <row r="45" spans="1:38" x14ac:dyDescent="0.25">
      <c r="A45" t="str">
        <f t="shared" si="0"/>
        <v>Sun</v>
      </c>
      <c r="B45" s="7">
        <v>44556</v>
      </c>
      <c r="C45" s="8"/>
      <c r="D45" s="8"/>
      <c r="AK45" s="4"/>
      <c r="AL45" s="4"/>
    </row>
    <row r="46" spans="1:38" ht="15.75" x14ac:dyDescent="0.25">
      <c r="A46" t="str">
        <f t="shared" si="0"/>
        <v>Mon</v>
      </c>
      <c r="B46" s="7">
        <v>44557</v>
      </c>
      <c r="C46" s="8"/>
      <c r="D46" s="8"/>
      <c r="H46" s="11"/>
      <c r="I46" s="11"/>
      <c r="J46" s="11"/>
      <c r="K46" s="11"/>
      <c r="N46" s="11"/>
      <c r="O46" s="11"/>
      <c r="P46" s="11"/>
      <c r="R46" s="11"/>
      <c r="S46" s="11"/>
      <c r="T46" s="11"/>
      <c r="AK46" s="4"/>
      <c r="AL46" s="4"/>
    </row>
    <row r="47" spans="1:38" ht="15.75" x14ac:dyDescent="0.25">
      <c r="A47" t="str">
        <f t="shared" si="0"/>
        <v>Tue</v>
      </c>
      <c r="B47" s="7">
        <v>44558</v>
      </c>
      <c r="C47" s="8"/>
      <c r="D47" s="8"/>
      <c r="I47" s="11"/>
      <c r="J47" s="11"/>
      <c r="K47" s="11"/>
      <c r="L47" s="11"/>
      <c r="M47" s="11"/>
      <c r="O47" s="11"/>
      <c r="P47" s="11"/>
      <c r="Q47" s="11"/>
      <c r="AK47" s="4"/>
      <c r="AL47" s="4"/>
    </row>
    <row r="48" spans="1:38" ht="15.75" x14ac:dyDescent="0.25">
      <c r="A48" t="str">
        <f t="shared" si="0"/>
        <v>Wed</v>
      </c>
      <c r="B48" s="7">
        <v>44559</v>
      </c>
      <c r="C48" s="8"/>
      <c r="D48" s="8"/>
      <c r="H48" s="11"/>
      <c r="I48" s="11"/>
      <c r="J48" s="11"/>
      <c r="K48" s="11"/>
      <c r="N48" s="11"/>
      <c r="O48" s="11"/>
      <c r="P48" s="11"/>
      <c r="Q48" s="11"/>
      <c r="R48" s="11"/>
      <c r="S48" s="11"/>
      <c r="T48" s="11"/>
      <c r="AK48" s="4"/>
      <c r="AL48" s="4"/>
    </row>
    <row r="49" spans="1:38" ht="15.75" x14ac:dyDescent="0.25">
      <c r="A49" t="str">
        <f t="shared" si="0"/>
        <v>Thu</v>
      </c>
      <c r="B49" s="7">
        <v>44560</v>
      </c>
      <c r="C49" s="8"/>
      <c r="D49" s="8"/>
      <c r="H49" s="11"/>
      <c r="I49" s="11"/>
      <c r="J49" s="11"/>
      <c r="K49" s="11"/>
      <c r="L49" s="9"/>
      <c r="M49" s="9"/>
      <c r="N49" s="11"/>
      <c r="O49" s="11"/>
      <c r="P49" s="11"/>
      <c r="Q49" s="11"/>
      <c r="AK49" s="4"/>
      <c r="AL49" s="4"/>
    </row>
    <row r="50" spans="1:38" ht="15.75" x14ac:dyDescent="0.25">
      <c r="A50" t="str">
        <f t="shared" si="0"/>
        <v>Fri</v>
      </c>
      <c r="B50" s="7">
        <v>44561</v>
      </c>
      <c r="C50" s="8"/>
      <c r="D50" s="8"/>
      <c r="N50" s="11"/>
      <c r="O50" s="11"/>
      <c r="P50" s="11"/>
      <c r="Q50" s="11"/>
      <c r="T50" s="11"/>
      <c r="U50" s="11"/>
      <c r="V50" s="11"/>
      <c r="AK50" s="4"/>
      <c r="AL50" s="4"/>
    </row>
    <row r="51" spans="1:38" x14ac:dyDescent="0.25">
      <c r="A51" t="str">
        <f t="shared" si="0"/>
        <v>Sat</v>
      </c>
      <c r="B51" s="7">
        <v>44562</v>
      </c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7">
        <f>COUNTIF(C45:AJ51,"**")*0.5</f>
        <v>0</v>
      </c>
      <c r="AL51" s="6"/>
    </row>
    <row r="52" spans="1:38" ht="15.75" x14ac:dyDescent="0.25">
      <c r="A52" t="str">
        <f t="shared" si="0"/>
        <v>Sun</v>
      </c>
      <c r="B52" s="7">
        <v>44563</v>
      </c>
      <c r="C52" s="8"/>
      <c r="D52" s="8"/>
      <c r="Q52" s="10"/>
      <c r="T52" s="11"/>
      <c r="U52" s="11"/>
      <c r="V52" s="11"/>
      <c r="AK52" s="4"/>
      <c r="AL52" s="4"/>
    </row>
    <row r="53" spans="1:38" x14ac:dyDescent="0.25">
      <c r="A53" t="str">
        <f t="shared" si="0"/>
        <v>Mon</v>
      </c>
      <c r="B53" s="7">
        <v>44564</v>
      </c>
      <c r="C53" s="8"/>
      <c r="D53" s="8"/>
      <c r="F53" s="10"/>
      <c r="G53" s="10"/>
      <c r="K53" s="10"/>
      <c r="L53" s="10"/>
      <c r="M53" s="10"/>
      <c r="Q53" s="10"/>
      <c r="R53" s="10"/>
      <c r="S53" s="10"/>
      <c r="T53" s="10"/>
      <c r="AK53" s="4"/>
      <c r="AL53" s="4"/>
    </row>
    <row r="54" spans="1:38" x14ac:dyDescent="0.25">
      <c r="A54" t="str">
        <f t="shared" si="0"/>
        <v>Tue</v>
      </c>
      <c r="B54" s="7">
        <v>44565</v>
      </c>
      <c r="C54" s="8"/>
      <c r="D54" s="8"/>
      <c r="I54" s="10"/>
      <c r="J54" s="10"/>
      <c r="L54" s="10"/>
      <c r="M54" s="10"/>
      <c r="N54" s="10"/>
      <c r="O54" s="10"/>
      <c r="P54" s="10"/>
      <c r="Q54" s="10"/>
      <c r="AK54" s="4"/>
      <c r="AL54" s="4"/>
    </row>
    <row r="55" spans="1:38" x14ac:dyDescent="0.25">
      <c r="A55" t="str">
        <f t="shared" si="0"/>
        <v>Wed</v>
      </c>
      <c r="B55" s="7">
        <v>44566</v>
      </c>
      <c r="C55" s="8"/>
      <c r="D55" s="8"/>
      <c r="I55" s="10"/>
      <c r="J55" s="10"/>
      <c r="K55" s="10"/>
      <c r="L55" s="10"/>
      <c r="M55" s="10"/>
      <c r="N55" s="10"/>
      <c r="Q55" s="10"/>
      <c r="R55" s="10"/>
      <c r="S55" s="10"/>
      <c r="T55" s="10"/>
      <c r="U55" s="10"/>
      <c r="V55" s="10"/>
      <c r="AK55" s="4"/>
      <c r="AL55" s="4"/>
    </row>
    <row r="56" spans="1:38" x14ac:dyDescent="0.25">
      <c r="A56" t="str">
        <f t="shared" si="0"/>
        <v>Thu</v>
      </c>
      <c r="B56" s="7">
        <v>44567</v>
      </c>
      <c r="C56" s="8"/>
      <c r="D56" s="8"/>
      <c r="O56" s="10"/>
      <c r="P56" s="10"/>
      <c r="Q56" s="10"/>
      <c r="R56" s="10"/>
      <c r="S56" s="10"/>
      <c r="T56" s="10"/>
      <c r="AK56" s="4"/>
      <c r="AL56" s="4"/>
    </row>
    <row r="57" spans="1:38" x14ac:dyDescent="0.25">
      <c r="A57" t="str">
        <f t="shared" si="0"/>
        <v>Fri</v>
      </c>
      <c r="B57" s="7">
        <v>44568</v>
      </c>
      <c r="C57" s="8"/>
      <c r="D57" s="8"/>
      <c r="I57" s="10"/>
      <c r="J57" s="10"/>
      <c r="K57" s="10"/>
      <c r="L57" s="10"/>
      <c r="M57" s="10"/>
      <c r="N57" s="10"/>
      <c r="O57" s="10"/>
      <c r="P57" s="10"/>
      <c r="AK57" s="4"/>
      <c r="AL57" s="4"/>
    </row>
    <row r="58" spans="1:38" ht="15.75" x14ac:dyDescent="0.25">
      <c r="A58" t="str">
        <f t="shared" si="0"/>
        <v>Sat</v>
      </c>
      <c r="B58" s="7">
        <v>44569</v>
      </c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5"/>
      <c r="S58" s="15"/>
      <c r="T58" s="1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27">
        <f>COUNTIF(C52:AJ58,"**")*0.5</f>
        <v>0</v>
      </c>
      <c r="AL58" s="6"/>
    </row>
    <row r="59" spans="1:38" x14ac:dyDescent="0.25">
      <c r="A59" t="str">
        <f t="shared" si="0"/>
        <v>Sun</v>
      </c>
      <c r="B59" s="7">
        <v>44570</v>
      </c>
      <c r="C59" s="8"/>
      <c r="D59" s="8"/>
      <c r="L59" s="10"/>
      <c r="M59" s="10"/>
      <c r="R59" s="10"/>
      <c r="S59" s="10"/>
      <c r="AK59" s="4"/>
      <c r="AL59" s="4"/>
    </row>
    <row r="60" spans="1:38" x14ac:dyDescent="0.25">
      <c r="A60" t="str">
        <f t="shared" si="0"/>
        <v>Mon</v>
      </c>
      <c r="B60" s="7">
        <v>44571</v>
      </c>
      <c r="C60" s="8"/>
      <c r="D60" s="8"/>
      <c r="L60" s="10"/>
      <c r="M60" s="10"/>
      <c r="O60" s="10"/>
      <c r="P60" s="10"/>
      <c r="AK60" s="4"/>
      <c r="AL60" s="4"/>
    </row>
    <row r="61" spans="1:38" x14ac:dyDescent="0.25">
      <c r="A61" t="str">
        <f t="shared" si="0"/>
        <v>Tue</v>
      </c>
      <c r="B61" s="7">
        <v>44572</v>
      </c>
      <c r="C61" s="8"/>
      <c r="D61" s="8"/>
      <c r="K61" s="10"/>
      <c r="L61" s="10"/>
      <c r="M61" s="10"/>
      <c r="O61" s="10"/>
      <c r="P61" s="10"/>
      <c r="AK61" s="4"/>
      <c r="AL61" s="4"/>
    </row>
    <row r="62" spans="1:38" x14ac:dyDescent="0.25">
      <c r="A62" t="str">
        <f t="shared" si="0"/>
        <v>Wed</v>
      </c>
      <c r="B62" s="7">
        <v>44573</v>
      </c>
      <c r="C62" s="8"/>
      <c r="D62" s="8"/>
      <c r="Q62" s="10"/>
      <c r="AK62" s="4"/>
      <c r="AL62" s="4"/>
    </row>
    <row r="63" spans="1:38" x14ac:dyDescent="0.25">
      <c r="A63" t="str">
        <f t="shared" si="0"/>
        <v>Thu</v>
      </c>
      <c r="B63" s="7">
        <v>44574</v>
      </c>
      <c r="C63" s="8"/>
      <c r="D63" s="8"/>
      <c r="H63" s="10"/>
      <c r="I63" s="10"/>
      <c r="J63" s="10"/>
      <c r="K63" s="10"/>
      <c r="L63" s="10"/>
      <c r="M63" s="10"/>
      <c r="O63" s="10"/>
      <c r="P63" s="10"/>
      <c r="Q63" s="10"/>
      <c r="AK63" s="4"/>
      <c r="AL63" s="4"/>
    </row>
    <row r="64" spans="1:38" x14ac:dyDescent="0.25">
      <c r="A64" t="str">
        <f t="shared" si="0"/>
        <v>Fri</v>
      </c>
      <c r="B64" s="7">
        <v>44575</v>
      </c>
      <c r="C64" s="8"/>
      <c r="D64" s="8"/>
      <c r="H64" s="10"/>
      <c r="I64" s="10"/>
      <c r="J64" s="10"/>
      <c r="AK64" s="4"/>
      <c r="AL64" s="4"/>
    </row>
    <row r="65" spans="1:38" x14ac:dyDescent="0.25">
      <c r="A65" t="str">
        <f t="shared" si="0"/>
        <v>Sat</v>
      </c>
      <c r="B65" s="7">
        <v>44576</v>
      </c>
      <c r="C65" s="12"/>
      <c r="D65" s="12"/>
      <c r="E65" s="13"/>
      <c r="F65" s="13"/>
      <c r="G65" s="13"/>
      <c r="H65" s="15"/>
      <c r="I65" s="15"/>
      <c r="J65" s="15"/>
      <c r="K65" s="15"/>
      <c r="L65" s="15"/>
      <c r="M65" s="15"/>
      <c r="N65" s="13"/>
      <c r="O65" s="15"/>
      <c r="P65" s="15"/>
      <c r="Q65" s="15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27">
        <f>COUNTIF(C59:AJ65,"**")*0.5</f>
        <v>0</v>
      </c>
      <c r="AL65" s="6"/>
    </row>
    <row r="66" spans="1:38" x14ac:dyDescent="0.25">
      <c r="A66" t="str">
        <f t="shared" si="0"/>
        <v>Sun</v>
      </c>
      <c r="B66" s="7">
        <v>44577</v>
      </c>
      <c r="C66" s="8"/>
      <c r="D66" s="8"/>
      <c r="AK66" s="4"/>
      <c r="AL66" s="4"/>
    </row>
    <row r="67" spans="1:38" ht="15.75" x14ac:dyDescent="0.25">
      <c r="A67" t="str">
        <f t="shared" si="0"/>
        <v>Mon</v>
      </c>
      <c r="B67" s="7">
        <v>44578</v>
      </c>
      <c r="C67" s="8"/>
      <c r="D67" s="8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K67" s="4"/>
      <c r="AL67" s="4"/>
    </row>
    <row r="68" spans="1:38" ht="15.75" x14ac:dyDescent="0.25">
      <c r="A68" t="str">
        <f t="shared" ref="A68:A131" si="1">TEXT(B68, "DDD")</f>
        <v>Tue</v>
      </c>
      <c r="B68" s="7">
        <v>44579</v>
      </c>
      <c r="C68" s="8"/>
      <c r="D68" s="8"/>
      <c r="H68" s="10"/>
      <c r="I68" s="10"/>
      <c r="J68" s="10"/>
      <c r="K68" s="10"/>
      <c r="N68" s="10"/>
      <c r="O68" s="10"/>
      <c r="P68" s="10"/>
      <c r="R68" s="10"/>
      <c r="S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K68" s="4"/>
      <c r="AL68" s="4"/>
    </row>
    <row r="69" spans="1:38" x14ac:dyDescent="0.25">
      <c r="A69" t="str">
        <f t="shared" si="1"/>
        <v>Wed</v>
      </c>
      <c r="B69" s="7">
        <v>44580</v>
      </c>
      <c r="C69" s="8"/>
      <c r="D69" s="8"/>
      <c r="I69" s="10"/>
      <c r="J69" s="10"/>
      <c r="K69" s="10"/>
      <c r="N69" s="10"/>
      <c r="O69" s="10"/>
      <c r="P69" s="10"/>
      <c r="R69" s="10"/>
      <c r="S69" s="10"/>
      <c r="T69" s="10"/>
      <c r="U69" s="10"/>
      <c r="V69" s="10"/>
      <c r="W69" s="10"/>
      <c r="AK69" s="4"/>
      <c r="AL69" s="4"/>
    </row>
    <row r="70" spans="1:38" x14ac:dyDescent="0.25">
      <c r="A70" t="str">
        <f t="shared" si="1"/>
        <v>Thu</v>
      </c>
      <c r="B70" s="7">
        <v>44581</v>
      </c>
      <c r="C70" s="8"/>
      <c r="D70" s="8"/>
      <c r="H70" s="10"/>
      <c r="I70" s="10"/>
      <c r="J70" s="10"/>
      <c r="K70" s="10"/>
      <c r="N70" s="10"/>
      <c r="O70" s="10"/>
      <c r="P70" s="10"/>
      <c r="AK70" s="4"/>
      <c r="AL70" s="4"/>
    </row>
    <row r="71" spans="1:38" x14ac:dyDescent="0.25">
      <c r="A71" t="str">
        <f t="shared" si="1"/>
        <v>Fri</v>
      </c>
      <c r="B71" s="7">
        <v>44582</v>
      </c>
      <c r="C71" s="8"/>
      <c r="D71" s="8"/>
      <c r="H71" s="10"/>
      <c r="I71" s="10"/>
      <c r="J71" s="10"/>
      <c r="L71" s="10"/>
      <c r="M71" s="10"/>
      <c r="U71" s="10"/>
      <c r="V71" s="10"/>
      <c r="AK71" s="4"/>
      <c r="AL71" s="4"/>
    </row>
    <row r="72" spans="1:38" x14ac:dyDescent="0.25">
      <c r="A72" t="str">
        <f t="shared" si="1"/>
        <v>Sat</v>
      </c>
      <c r="B72" s="7">
        <v>44583</v>
      </c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27">
        <f>COUNTIF(C66:AJ72,"**")*0.5</f>
        <v>0</v>
      </c>
      <c r="AL72" s="6"/>
    </row>
    <row r="73" spans="1:38" x14ac:dyDescent="0.25">
      <c r="A73" t="str">
        <f t="shared" si="1"/>
        <v>Sun</v>
      </c>
      <c r="B73" s="7">
        <v>44584</v>
      </c>
      <c r="C73" s="8"/>
      <c r="D73" s="8"/>
      <c r="I73" s="10"/>
      <c r="J73" s="10"/>
      <c r="K73" s="10"/>
      <c r="L73" s="10"/>
      <c r="M73" s="10"/>
      <c r="N73" s="10"/>
      <c r="Q73" s="10"/>
      <c r="R73" s="10"/>
      <c r="S73" s="10"/>
      <c r="U73" s="10"/>
      <c r="V73" s="10"/>
      <c r="AK73" s="4"/>
      <c r="AL73" s="4"/>
    </row>
    <row r="74" spans="1:38" x14ac:dyDescent="0.25">
      <c r="A74" t="str">
        <f t="shared" si="1"/>
        <v>Mon</v>
      </c>
      <c r="B74" s="7">
        <v>44585</v>
      </c>
      <c r="C74" s="8"/>
      <c r="D74" s="8"/>
      <c r="F74" s="10"/>
      <c r="G74" s="10"/>
      <c r="H74" s="10"/>
      <c r="I74" s="10"/>
      <c r="J74" s="10"/>
      <c r="L74" s="10"/>
      <c r="M74" s="10"/>
      <c r="N74" s="10"/>
      <c r="O74" s="10"/>
      <c r="P74" s="10"/>
      <c r="T74" s="10"/>
      <c r="U74" s="10"/>
      <c r="V74" s="10"/>
      <c r="AK74" s="4"/>
      <c r="AL74" s="4"/>
    </row>
    <row r="75" spans="1:38" x14ac:dyDescent="0.25">
      <c r="A75" t="str">
        <f t="shared" si="1"/>
        <v>Tue</v>
      </c>
      <c r="B75" s="7">
        <v>44586</v>
      </c>
      <c r="C75" s="8"/>
      <c r="D75" s="8"/>
      <c r="I75" s="10"/>
      <c r="J75" s="10"/>
      <c r="K75" s="10"/>
      <c r="L75" s="10"/>
      <c r="M75" s="10"/>
      <c r="Q75" s="10"/>
      <c r="AK75" s="4"/>
      <c r="AL75" s="4"/>
    </row>
    <row r="76" spans="1:38" x14ac:dyDescent="0.25">
      <c r="A76" t="str">
        <f t="shared" si="1"/>
        <v>Wed</v>
      </c>
      <c r="B76" s="7">
        <v>44587</v>
      </c>
      <c r="C76" s="8"/>
      <c r="D76" s="8"/>
      <c r="I76" s="10"/>
      <c r="J76" s="10"/>
      <c r="K76" s="10"/>
      <c r="L76" s="10"/>
      <c r="M76" s="10"/>
      <c r="N76" s="10"/>
      <c r="Q76" s="10"/>
      <c r="R76" s="10"/>
      <c r="S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K76" s="4"/>
      <c r="AL76" s="4"/>
    </row>
    <row r="77" spans="1:38" x14ac:dyDescent="0.25">
      <c r="A77" t="str">
        <f t="shared" si="1"/>
        <v>Thu</v>
      </c>
      <c r="B77" s="7">
        <v>44588</v>
      </c>
      <c r="C77" s="8"/>
      <c r="D77" s="8"/>
      <c r="F77" s="10"/>
      <c r="G77" s="10"/>
      <c r="I77" s="10"/>
      <c r="J77" s="10"/>
      <c r="L77" s="10"/>
      <c r="M77" s="10"/>
      <c r="N77" s="10"/>
      <c r="O77" s="10"/>
      <c r="P77" s="10"/>
      <c r="T77" s="10"/>
      <c r="U77" s="10"/>
      <c r="V77" s="10"/>
      <c r="W77" s="10"/>
      <c r="AK77" s="4"/>
      <c r="AL77" s="4"/>
    </row>
    <row r="78" spans="1:38" x14ac:dyDescent="0.25">
      <c r="A78" t="str">
        <f t="shared" si="1"/>
        <v>Fri</v>
      </c>
      <c r="B78" s="7">
        <v>44589</v>
      </c>
      <c r="C78" s="8"/>
      <c r="D78" s="8"/>
      <c r="H78" s="10"/>
      <c r="I78" s="10"/>
      <c r="J78" s="10"/>
      <c r="L78" s="10"/>
      <c r="M78" s="10"/>
      <c r="O78" s="10"/>
      <c r="P78" s="10"/>
      <c r="Q78" s="10"/>
      <c r="R78" s="10"/>
      <c r="S78" s="10"/>
      <c r="AK78" s="4"/>
      <c r="AL78" s="4"/>
    </row>
    <row r="79" spans="1:38" x14ac:dyDescent="0.25">
      <c r="A79" t="str">
        <f t="shared" si="1"/>
        <v>Sat</v>
      </c>
      <c r="B79" s="7">
        <v>44590</v>
      </c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5"/>
      <c r="P79" s="15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27">
        <f>COUNTIF(C73:AJ79,"**")*0.5</f>
        <v>0</v>
      </c>
      <c r="AL79" s="6"/>
    </row>
    <row r="80" spans="1:38" ht="15.75" x14ac:dyDescent="0.25">
      <c r="A80" t="str">
        <f t="shared" si="1"/>
        <v>Sun</v>
      </c>
      <c r="B80" s="7">
        <v>44591</v>
      </c>
      <c r="C80" s="8"/>
      <c r="D80" s="8"/>
      <c r="K80" s="11"/>
      <c r="L80" s="11"/>
      <c r="M80" s="11"/>
      <c r="AK80" s="4"/>
      <c r="AL80" s="4"/>
    </row>
    <row r="81" spans="1:38" x14ac:dyDescent="0.25">
      <c r="A81" t="str">
        <f t="shared" si="1"/>
        <v>Mon</v>
      </c>
      <c r="B81" s="7">
        <v>44592</v>
      </c>
      <c r="C81" s="8"/>
      <c r="D81" s="8"/>
      <c r="I81" s="10"/>
      <c r="J81" s="10"/>
      <c r="L81" s="10"/>
      <c r="M81" s="10"/>
      <c r="Q81" s="10"/>
      <c r="R81" s="10"/>
      <c r="S81" s="10"/>
      <c r="T81" s="10"/>
      <c r="U81" s="10"/>
      <c r="V81" s="10"/>
      <c r="AK81" s="4"/>
      <c r="AL81" s="4"/>
    </row>
    <row r="82" spans="1:38" x14ac:dyDescent="0.25">
      <c r="A82" t="str">
        <f t="shared" si="1"/>
        <v>Tue</v>
      </c>
      <c r="B82" s="7">
        <v>44593</v>
      </c>
      <c r="C82" s="8"/>
      <c r="D82" s="8"/>
      <c r="I82" s="10"/>
      <c r="J82" s="10"/>
      <c r="K82" s="10"/>
      <c r="O82" s="10"/>
      <c r="P82" s="10"/>
      <c r="Q82" s="10"/>
      <c r="T82" s="10"/>
      <c r="U82" s="10"/>
      <c r="V82" s="10"/>
      <c r="AK82" s="4"/>
      <c r="AL82" s="4"/>
    </row>
    <row r="83" spans="1:38" x14ac:dyDescent="0.25">
      <c r="A83" t="str">
        <f t="shared" si="1"/>
        <v>Wed</v>
      </c>
      <c r="B83" s="7">
        <v>44594</v>
      </c>
      <c r="C83" s="8"/>
      <c r="D83" s="8"/>
      <c r="E83" s="10"/>
      <c r="F83" s="10"/>
      <c r="G83" s="10"/>
      <c r="H83" s="10"/>
      <c r="I83" s="10"/>
      <c r="J83" s="10"/>
      <c r="K83" s="10"/>
      <c r="L83" s="10"/>
      <c r="M83" s="10"/>
      <c r="T83" s="10"/>
      <c r="U83" s="10"/>
      <c r="V83" s="10"/>
      <c r="AK83" s="4"/>
      <c r="AL83" s="4"/>
    </row>
    <row r="84" spans="1:38" x14ac:dyDescent="0.25">
      <c r="A84" t="str">
        <f t="shared" si="1"/>
        <v>Thu</v>
      </c>
      <c r="B84" s="7">
        <v>44595</v>
      </c>
      <c r="C84" s="8"/>
      <c r="D84" s="8"/>
      <c r="I84" s="10"/>
      <c r="J84" s="10"/>
      <c r="K84" s="10"/>
      <c r="N84" s="10"/>
      <c r="O84" s="10"/>
      <c r="P84" s="10"/>
      <c r="Q84" s="10"/>
      <c r="AK84" s="4"/>
      <c r="AL84" s="4"/>
    </row>
    <row r="85" spans="1:38" x14ac:dyDescent="0.25">
      <c r="A85" t="str">
        <f t="shared" si="1"/>
        <v>Fri</v>
      </c>
      <c r="B85" s="7">
        <v>44596</v>
      </c>
      <c r="C85" s="8"/>
      <c r="D85" s="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AK85" s="4"/>
      <c r="AL85" s="4"/>
    </row>
    <row r="86" spans="1:38" x14ac:dyDescent="0.25">
      <c r="A86" t="str">
        <f t="shared" si="1"/>
        <v>Sat</v>
      </c>
      <c r="B86" s="7">
        <v>44597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27">
        <f>COUNTIF(C80:AJ86,"**")*0.5</f>
        <v>0</v>
      </c>
      <c r="AL86" s="6"/>
    </row>
    <row r="87" spans="1:38" x14ac:dyDescent="0.25">
      <c r="A87" t="str">
        <f t="shared" si="1"/>
        <v>Sun</v>
      </c>
      <c r="B87" s="7">
        <v>44598</v>
      </c>
      <c r="C87" s="8"/>
      <c r="D87" s="8"/>
      <c r="L87" s="10"/>
      <c r="M87" s="10"/>
      <c r="O87" s="10"/>
      <c r="P87" s="10"/>
      <c r="Q87" s="10"/>
      <c r="R87" s="10"/>
      <c r="S87" s="10"/>
      <c r="AK87" s="4"/>
      <c r="AL87" s="4"/>
    </row>
    <row r="88" spans="1:38" x14ac:dyDescent="0.25">
      <c r="A88" t="str">
        <f t="shared" si="1"/>
        <v>Mon</v>
      </c>
      <c r="B88" s="7">
        <v>44599</v>
      </c>
      <c r="C88" s="8"/>
      <c r="D88" s="8"/>
      <c r="H88" s="10"/>
      <c r="I88" s="10"/>
      <c r="J88" s="10"/>
      <c r="K88" s="10"/>
      <c r="L88" s="10"/>
      <c r="M88" s="10"/>
      <c r="AK88" s="4"/>
      <c r="AL88" s="4"/>
    </row>
    <row r="89" spans="1:38" ht="15.75" x14ac:dyDescent="0.25">
      <c r="A89" t="str">
        <f t="shared" si="1"/>
        <v>Tue</v>
      </c>
      <c r="B89" s="7">
        <v>44600</v>
      </c>
      <c r="C89" s="8"/>
      <c r="D89" s="8"/>
      <c r="I89" s="10"/>
      <c r="J89" s="10"/>
      <c r="K89" s="10"/>
      <c r="L89" s="11"/>
      <c r="M89" s="11"/>
      <c r="Q89" s="10"/>
      <c r="R89" s="10"/>
      <c r="S89" s="10"/>
      <c r="AK89" s="4"/>
      <c r="AL89" s="4"/>
    </row>
    <row r="90" spans="1:38" x14ac:dyDescent="0.25">
      <c r="A90" t="str">
        <f t="shared" si="1"/>
        <v>Wed</v>
      </c>
      <c r="B90" s="7">
        <v>44601</v>
      </c>
      <c r="C90" s="8"/>
      <c r="D90" s="8"/>
      <c r="F90" s="10"/>
      <c r="G90" s="10"/>
      <c r="I90" s="10"/>
      <c r="J90" s="10"/>
      <c r="L90" s="10"/>
      <c r="M90" s="10"/>
      <c r="N90" s="10"/>
      <c r="O90" s="10"/>
      <c r="P90" s="10"/>
      <c r="Q90" s="10"/>
      <c r="AK90" s="4"/>
      <c r="AL90" s="4"/>
    </row>
    <row r="91" spans="1:38" x14ac:dyDescent="0.25">
      <c r="A91" t="str">
        <f t="shared" si="1"/>
        <v>Thu</v>
      </c>
      <c r="B91" s="7">
        <v>44602</v>
      </c>
      <c r="C91" s="8"/>
      <c r="D91" s="8"/>
      <c r="I91" s="10"/>
      <c r="J91" s="10"/>
      <c r="K91" s="10"/>
      <c r="N91" s="10"/>
      <c r="O91" s="10"/>
      <c r="P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K91" s="4"/>
      <c r="AL91" s="4"/>
    </row>
    <row r="92" spans="1:38" x14ac:dyDescent="0.25">
      <c r="A92" t="str">
        <f t="shared" si="1"/>
        <v>Fri</v>
      </c>
      <c r="B92" s="7">
        <v>44603</v>
      </c>
      <c r="C92" s="8"/>
      <c r="D92" s="8"/>
      <c r="H92" s="10"/>
      <c r="I92" s="10"/>
      <c r="J92" s="10"/>
      <c r="K92" s="10"/>
      <c r="L92" s="10"/>
      <c r="M92" s="10"/>
      <c r="O92" s="10"/>
      <c r="P92" s="10"/>
      <c r="Q92" s="10"/>
      <c r="AK92" s="4"/>
      <c r="AL92" s="4"/>
    </row>
    <row r="93" spans="1:38" x14ac:dyDescent="0.25">
      <c r="A93" t="str">
        <f t="shared" si="1"/>
        <v>Sat</v>
      </c>
      <c r="B93" s="7">
        <v>44604</v>
      </c>
      <c r="C93" s="12"/>
      <c r="D93" s="12"/>
      <c r="E93" s="13"/>
      <c r="F93" s="13"/>
      <c r="G93" s="13"/>
      <c r="H93" s="15"/>
      <c r="I93" s="15"/>
      <c r="J93" s="15"/>
      <c r="K93" s="15"/>
      <c r="L93" s="13"/>
      <c r="M93" s="13"/>
      <c r="N93" s="13"/>
      <c r="O93" s="15"/>
      <c r="P93" s="15"/>
      <c r="Q93" s="15"/>
      <c r="R93" s="15"/>
      <c r="S93" s="15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27">
        <f>COUNTIF(C87:AJ93,"**")*0.5</f>
        <v>0</v>
      </c>
      <c r="AL93" s="6"/>
    </row>
    <row r="94" spans="1:38" x14ac:dyDescent="0.25">
      <c r="A94" t="str">
        <f t="shared" si="1"/>
        <v>Sun</v>
      </c>
      <c r="B94" s="7">
        <v>44605</v>
      </c>
      <c r="C94" s="8"/>
      <c r="D94" s="8"/>
      <c r="H94" s="10"/>
      <c r="I94" s="10"/>
      <c r="J94" s="10"/>
      <c r="K94" s="10"/>
      <c r="L94" s="10"/>
      <c r="M94" s="10"/>
      <c r="N94" s="22"/>
      <c r="O94" s="10"/>
      <c r="P94" s="10"/>
      <c r="Q94" s="10"/>
      <c r="R94" s="10"/>
      <c r="S94" s="10"/>
      <c r="AK94" s="4"/>
      <c r="AL94" s="4"/>
    </row>
    <row r="95" spans="1:38" x14ac:dyDescent="0.25">
      <c r="A95" t="str">
        <f t="shared" si="1"/>
        <v>Mon</v>
      </c>
      <c r="B95" s="7">
        <v>44606</v>
      </c>
      <c r="C95" s="8"/>
      <c r="D95" s="8"/>
      <c r="I95" s="10"/>
      <c r="J95" s="10"/>
      <c r="K95" s="10"/>
      <c r="L95" s="10"/>
      <c r="M95" s="10"/>
      <c r="N95" s="23"/>
      <c r="O95" s="10"/>
      <c r="P95" s="10"/>
      <c r="Q95" s="10"/>
      <c r="AK95" s="4"/>
      <c r="AL95" s="4"/>
    </row>
    <row r="96" spans="1:38" x14ac:dyDescent="0.25">
      <c r="A96" t="str">
        <f t="shared" si="1"/>
        <v>Tue</v>
      </c>
      <c r="B96" s="7">
        <v>44607</v>
      </c>
      <c r="C96" s="8"/>
      <c r="D96" s="8"/>
      <c r="K96" s="10"/>
      <c r="N96" s="23"/>
      <c r="O96" s="10"/>
      <c r="P96" s="10"/>
      <c r="AK96" s="4"/>
      <c r="AL96" s="4"/>
    </row>
    <row r="97" spans="1:38" x14ac:dyDescent="0.25">
      <c r="A97" t="str">
        <f t="shared" si="1"/>
        <v>Wed</v>
      </c>
      <c r="B97" s="7">
        <v>44608</v>
      </c>
      <c r="C97" s="8"/>
      <c r="D97" s="8"/>
      <c r="L97" s="10"/>
      <c r="M97" s="10"/>
      <c r="N97" s="22"/>
      <c r="AK97" s="4"/>
      <c r="AL97" s="4"/>
    </row>
    <row r="98" spans="1:38" x14ac:dyDescent="0.25">
      <c r="A98" t="str">
        <f t="shared" si="1"/>
        <v>Thu</v>
      </c>
      <c r="B98" s="7">
        <v>44609</v>
      </c>
      <c r="C98" s="8"/>
      <c r="D98" s="8"/>
      <c r="L98" s="10"/>
      <c r="M98" s="10"/>
      <c r="N98" s="23"/>
      <c r="AK98" s="4"/>
      <c r="AL98" s="4"/>
    </row>
    <row r="99" spans="1:38" x14ac:dyDescent="0.25">
      <c r="A99" t="str">
        <f t="shared" si="1"/>
        <v>Fri</v>
      </c>
      <c r="B99" s="7">
        <v>44610</v>
      </c>
      <c r="C99" s="8"/>
      <c r="D99" s="8"/>
      <c r="H99" s="10"/>
      <c r="I99" s="10"/>
      <c r="J99" s="10"/>
      <c r="O99" s="10"/>
      <c r="P99" s="10"/>
      <c r="Q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K99" s="4"/>
      <c r="AL99" s="4"/>
    </row>
    <row r="100" spans="1:38" x14ac:dyDescent="0.25">
      <c r="A100" t="str">
        <f t="shared" si="1"/>
        <v>Sat</v>
      </c>
      <c r="B100" s="7">
        <v>44611</v>
      </c>
      <c r="C100" s="12"/>
      <c r="D100" s="12"/>
      <c r="E100" s="13"/>
      <c r="F100" s="13"/>
      <c r="G100" s="13"/>
      <c r="H100" s="13"/>
      <c r="I100" s="15"/>
      <c r="J100" s="15"/>
      <c r="K100" s="15"/>
      <c r="L100" s="13"/>
      <c r="M100" s="13"/>
      <c r="N100" s="15"/>
      <c r="O100" s="15"/>
      <c r="P100" s="15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27">
        <f>COUNTIF(C94:AJ100,"**")*0.5</f>
        <v>0</v>
      </c>
      <c r="AL100" s="6"/>
    </row>
    <row r="101" spans="1:38" x14ac:dyDescent="0.25">
      <c r="A101" t="str">
        <f t="shared" si="1"/>
        <v>Sun</v>
      </c>
      <c r="B101" s="7">
        <v>44612</v>
      </c>
      <c r="C101" s="8"/>
      <c r="D101" s="8"/>
      <c r="I101" s="10"/>
      <c r="J101" s="10"/>
      <c r="K101" s="10"/>
      <c r="Q101" s="10"/>
      <c r="R101" s="10"/>
      <c r="S101" s="10"/>
      <c r="AK101" s="4"/>
      <c r="AL101" s="4"/>
    </row>
    <row r="102" spans="1:38" x14ac:dyDescent="0.25">
      <c r="A102" t="str">
        <f t="shared" si="1"/>
        <v>Mon</v>
      </c>
      <c r="B102" s="7">
        <v>44613</v>
      </c>
      <c r="C102" s="8"/>
      <c r="D102" s="8"/>
      <c r="H102" s="10"/>
      <c r="I102" s="10"/>
      <c r="J102" s="10"/>
      <c r="L102" s="10"/>
      <c r="M102" s="10"/>
      <c r="R102" s="10"/>
      <c r="S102" s="10"/>
      <c r="T102" s="10"/>
      <c r="U102" s="10"/>
      <c r="V102" s="10"/>
      <c r="AK102" s="4"/>
      <c r="AL102" s="4"/>
    </row>
    <row r="103" spans="1:38" x14ac:dyDescent="0.25">
      <c r="A103" t="str">
        <f t="shared" si="1"/>
        <v>Tue</v>
      </c>
      <c r="B103" s="7">
        <v>44614</v>
      </c>
      <c r="C103" s="8"/>
      <c r="D103" s="8"/>
      <c r="H103" s="10"/>
      <c r="I103" s="10"/>
      <c r="J103" s="10"/>
      <c r="K103" s="10"/>
      <c r="L103" s="10"/>
      <c r="M103" s="10"/>
      <c r="N103" s="10"/>
      <c r="Q103" s="10"/>
      <c r="R103" s="10"/>
      <c r="S103" s="10"/>
      <c r="T103" s="10"/>
      <c r="U103" s="10"/>
      <c r="V103" s="10"/>
      <c r="W103" s="10"/>
      <c r="AK103" s="4"/>
      <c r="AL103" s="4"/>
    </row>
    <row r="104" spans="1:38" x14ac:dyDescent="0.25">
      <c r="A104" t="str">
        <f t="shared" si="1"/>
        <v>Wed</v>
      </c>
      <c r="B104" s="7">
        <v>44615</v>
      </c>
      <c r="C104" s="8"/>
      <c r="D104" s="8"/>
      <c r="H104" s="10"/>
      <c r="K104" s="10"/>
      <c r="N104" s="10"/>
      <c r="O104" s="10"/>
      <c r="P104" s="10"/>
      <c r="U104" s="10"/>
      <c r="V104" s="10"/>
      <c r="W104" s="10"/>
      <c r="AK104" s="4"/>
      <c r="AL104" s="4"/>
    </row>
    <row r="105" spans="1:38" x14ac:dyDescent="0.25">
      <c r="A105" t="str">
        <f t="shared" si="1"/>
        <v>Thu</v>
      </c>
      <c r="B105" s="7">
        <v>44616</v>
      </c>
      <c r="C105" s="8"/>
      <c r="D105" s="8"/>
      <c r="L105" s="10"/>
      <c r="M105" s="10"/>
      <c r="O105" s="10"/>
      <c r="P105" s="10"/>
      <c r="R105" s="10"/>
      <c r="S105" s="10"/>
      <c r="AK105" s="4"/>
      <c r="AL105" s="4"/>
    </row>
    <row r="106" spans="1:38" x14ac:dyDescent="0.25">
      <c r="A106" t="str">
        <f t="shared" si="1"/>
        <v>Fri</v>
      </c>
      <c r="B106" s="7">
        <v>44617</v>
      </c>
      <c r="C106" s="8"/>
      <c r="D106" s="8"/>
      <c r="H106" s="10"/>
      <c r="I106" s="10"/>
      <c r="J106" s="10"/>
      <c r="L106" s="10"/>
      <c r="M106" s="10"/>
      <c r="N106" s="10"/>
      <c r="O106" s="10"/>
      <c r="P106" s="10"/>
      <c r="R106" s="10"/>
      <c r="S106" s="10"/>
      <c r="AK106" s="4"/>
      <c r="AL106" s="4"/>
    </row>
    <row r="107" spans="1:38" x14ac:dyDescent="0.25">
      <c r="A107" t="str">
        <f t="shared" si="1"/>
        <v>Sat</v>
      </c>
      <c r="B107" s="7">
        <v>44618</v>
      </c>
      <c r="C107" s="12"/>
      <c r="D107" s="12"/>
      <c r="E107" s="13"/>
      <c r="F107" s="13"/>
      <c r="G107" s="13"/>
      <c r="H107" s="15"/>
      <c r="I107" s="15"/>
      <c r="J107" s="15"/>
      <c r="K107" s="15"/>
      <c r="L107" s="15"/>
      <c r="M107" s="15"/>
      <c r="N107" s="15"/>
      <c r="O107" s="13"/>
      <c r="P107" s="13"/>
      <c r="Q107" s="13"/>
      <c r="R107" s="15"/>
      <c r="S107" s="15"/>
      <c r="T107" s="15"/>
      <c r="U107" s="15"/>
      <c r="V107" s="15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27">
        <f>COUNTIF(C101:AJ107,"**")*0.5</f>
        <v>0</v>
      </c>
      <c r="AL107" s="6"/>
    </row>
    <row r="108" spans="1:38" x14ac:dyDescent="0.25">
      <c r="A108" t="str">
        <f t="shared" si="1"/>
        <v>Sun</v>
      </c>
      <c r="B108" s="7">
        <v>44619</v>
      </c>
      <c r="C108" s="8"/>
      <c r="D108" s="8"/>
      <c r="O108" s="10"/>
      <c r="P108" s="10"/>
      <c r="Q108" s="10"/>
      <c r="AK108" s="4"/>
      <c r="AL108" s="4"/>
    </row>
    <row r="109" spans="1:38" x14ac:dyDescent="0.25">
      <c r="A109" t="str">
        <f t="shared" si="1"/>
        <v>Mon</v>
      </c>
      <c r="B109" s="7">
        <v>44620</v>
      </c>
      <c r="C109" s="8"/>
      <c r="D109" s="8"/>
      <c r="I109" s="10"/>
      <c r="J109" s="10"/>
      <c r="L109" s="10"/>
      <c r="M109" s="10"/>
      <c r="O109" s="10"/>
      <c r="P109" s="10"/>
      <c r="Q109" s="10"/>
      <c r="R109" s="10"/>
      <c r="S109" s="10"/>
      <c r="AK109" s="4"/>
      <c r="AL109" s="4"/>
    </row>
    <row r="110" spans="1:38" x14ac:dyDescent="0.25">
      <c r="A110" t="str">
        <f t="shared" si="1"/>
        <v>Tue</v>
      </c>
      <c r="B110" s="7">
        <v>44621</v>
      </c>
      <c r="C110" s="8"/>
      <c r="D110" s="8"/>
      <c r="E110" s="10"/>
      <c r="F110" s="10"/>
      <c r="G110" s="10"/>
      <c r="H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AK110" s="4"/>
      <c r="AL110" s="4"/>
    </row>
    <row r="111" spans="1:38" ht="15.75" x14ac:dyDescent="0.25">
      <c r="A111" t="str">
        <f t="shared" si="1"/>
        <v>Wed</v>
      </c>
      <c r="B111" s="7">
        <v>44622</v>
      </c>
      <c r="C111" s="8"/>
      <c r="D111" s="8"/>
      <c r="K111" s="10"/>
      <c r="L111" s="10"/>
      <c r="M111" s="10"/>
      <c r="N111" s="10"/>
      <c r="R111" s="11"/>
      <c r="S111" s="11"/>
      <c r="T111" s="11"/>
      <c r="U111" s="11"/>
      <c r="V111" s="11"/>
      <c r="W111" s="11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K111" s="4"/>
      <c r="AL111" s="4"/>
    </row>
    <row r="112" spans="1:38" x14ac:dyDescent="0.25">
      <c r="A112" t="str">
        <f t="shared" si="1"/>
        <v>Thu</v>
      </c>
      <c r="B112" s="7">
        <v>44623</v>
      </c>
      <c r="C112" s="8"/>
      <c r="D112" s="8"/>
      <c r="I112" s="10"/>
      <c r="J112" s="10"/>
      <c r="K112" s="10"/>
      <c r="L112" s="10"/>
      <c r="M112" s="10"/>
      <c r="N112" s="10"/>
      <c r="O112" s="10"/>
      <c r="P112" s="10"/>
      <c r="R112" s="10"/>
      <c r="S112" s="10"/>
      <c r="AK112" s="4"/>
      <c r="AL112" s="4"/>
    </row>
    <row r="113" spans="1:38" ht="15.75" x14ac:dyDescent="0.25">
      <c r="A113" t="str">
        <f t="shared" si="1"/>
        <v>Fri</v>
      </c>
      <c r="B113" s="7">
        <v>44624</v>
      </c>
      <c r="C113" s="8"/>
      <c r="D113" s="8"/>
      <c r="H113" s="10"/>
      <c r="I113" s="10"/>
      <c r="J113" s="10"/>
      <c r="L113" s="10"/>
      <c r="M113" s="10"/>
      <c r="N113" s="23"/>
      <c r="O113" s="10"/>
      <c r="P113" s="10"/>
      <c r="Q113" s="11"/>
      <c r="AK113" s="4"/>
      <c r="AL113" s="4"/>
    </row>
    <row r="114" spans="1:38" x14ac:dyDescent="0.25">
      <c r="A114" t="str">
        <f t="shared" si="1"/>
        <v>Sat</v>
      </c>
      <c r="B114" s="7">
        <v>44625</v>
      </c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27">
        <f>COUNTIF(C108:AJ114,"**")*0.5</f>
        <v>0</v>
      </c>
      <c r="AL114" s="6"/>
    </row>
    <row r="115" spans="1:38" x14ac:dyDescent="0.25">
      <c r="A115" t="str">
        <f t="shared" si="1"/>
        <v>Sun</v>
      </c>
      <c r="B115" s="7">
        <v>44626</v>
      </c>
      <c r="C115" s="8"/>
      <c r="D115" s="8"/>
      <c r="AK115" s="4"/>
      <c r="AL115" s="4"/>
    </row>
    <row r="116" spans="1:38" x14ac:dyDescent="0.25">
      <c r="A116" t="str">
        <f t="shared" si="1"/>
        <v>Mon</v>
      </c>
      <c r="B116" s="7">
        <v>44627</v>
      </c>
      <c r="C116" s="8"/>
      <c r="D116" s="8"/>
      <c r="H116" s="10"/>
      <c r="I116" s="10"/>
      <c r="J116" s="10"/>
      <c r="L116" s="10"/>
      <c r="M116" s="10"/>
      <c r="O116" s="10"/>
      <c r="P116" s="10"/>
      <c r="Q116" s="10"/>
      <c r="R116" s="10"/>
      <c r="S116" s="10"/>
      <c r="AK116" s="4"/>
      <c r="AL116" s="4"/>
    </row>
    <row r="117" spans="1:38" x14ac:dyDescent="0.25">
      <c r="A117" t="str">
        <f t="shared" si="1"/>
        <v>Tue</v>
      </c>
      <c r="B117" s="7">
        <v>44628</v>
      </c>
      <c r="C117" s="8"/>
      <c r="D117" s="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AK117" s="4"/>
      <c r="AL117" s="4"/>
    </row>
    <row r="118" spans="1:38" ht="15.75" x14ac:dyDescent="0.25">
      <c r="A118" t="str">
        <f t="shared" si="1"/>
        <v>Wed</v>
      </c>
      <c r="B118" s="7">
        <v>44629</v>
      </c>
      <c r="C118" s="8"/>
      <c r="D118" s="8"/>
      <c r="F118" s="11"/>
      <c r="G118" s="11"/>
      <c r="H118" s="11"/>
      <c r="K118" s="10"/>
      <c r="L118" s="10"/>
      <c r="M118" s="10"/>
      <c r="N118" s="10"/>
      <c r="O118" s="10"/>
      <c r="P118" s="10"/>
      <c r="AK118" s="4"/>
      <c r="AL118" s="4"/>
    </row>
    <row r="119" spans="1:38" ht="15.75" x14ac:dyDescent="0.25">
      <c r="A119" t="str">
        <f t="shared" si="1"/>
        <v>Thu</v>
      </c>
      <c r="B119" s="7">
        <v>44630</v>
      </c>
      <c r="C119" s="8"/>
      <c r="D119" s="8"/>
      <c r="F119" s="11"/>
      <c r="G119" s="11"/>
      <c r="H119" s="11"/>
      <c r="L119" s="10"/>
      <c r="M119" s="10"/>
      <c r="O119" s="10"/>
      <c r="P119" s="10"/>
      <c r="AK119" s="4"/>
      <c r="AL119" s="4"/>
    </row>
    <row r="120" spans="1:38" x14ac:dyDescent="0.25">
      <c r="A120" t="str">
        <f t="shared" si="1"/>
        <v>Fri</v>
      </c>
      <c r="B120" s="7">
        <v>44631</v>
      </c>
      <c r="C120" s="8"/>
      <c r="D120" s="8"/>
      <c r="F120" s="10"/>
      <c r="G120" s="10"/>
      <c r="L120" s="10"/>
      <c r="M120" s="10"/>
      <c r="O120" s="10"/>
      <c r="P120" s="10"/>
      <c r="Q120" s="10"/>
      <c r="AK120" s="4"/>
      <c r="AL120" s="4"/>
    </row>
    <row r="121" spans="1:38" x14ac:dyDescent="0.25">
      <c r="A121" t="str">
        <f t="shared" si="1"/>
        <v>Sat</v>
      </c>
      <c r="B121" s="7">
        <v>44632</v>
      </c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27">
        <f>COUNTIF(C115:AJ121,"**")*0.5</f>
        <v>0</v>
      </c>
      <c r="AL121" s="6"/>
    </row>
    <row r="122" spans="1:38" x14ac:dyDescent="0.25">
      <c r="A122" t="str">
        <f t="shared" si="1"/>
        <v>Sun</v>
      </c>
      <c r="B122" s="7">
        <v>44633</v>
      </c>
      <c r="C122" s="8"/>
      <c r="D122" s="8"/>
      <c r="N122" s="10"/>
      <c r="AK122" s="4"/>
      <c r="AL122" s="4"/>
    </row>
    <row r="123" spans="1:38" x14ac:dyDescent="0.25">
      <c r="A123" t="str">
        <f t="shared" si="1"/>
        <v>Mon</v>
      </c>
      <c r="B123" s="7">
        <v>44634</v>
      </c>
      <c r="C123" s="8"/>
      <c r="D123" s="8"/>
      <c r="E123" s="10"/>
      <c r="F123" s="10"/>
      <c r="G123" s="10"/>
      <c r="AK123" s="4"/>
      <c r="AL123" s="4"/>
    </row>
    <row r="124" spans="1:38" x14ac:dyDescent="0.25">
      <c r="A124" t="str">
        <f t="shared" si="1"/>
        <v>Tue</v>
      </c>
      <c r="B124" s="7">
        <v>44635</v>
      </c>
      <c r="C124" s="8"/>
      <c r="D124" s="8"/>
      <c r="I124" s="10"/>
      <c r="J124" s="10"/>
      <c r="N124" s="10"/>
      <c r="O124" s="10"/>
      <c r="P124" s="10"/>
      <c r="AK124" s="4"/>
      <c r="AL124" s="4"/>
    </row>
    <row r="125" spans="1:38" x14ac:dyDescent="0.25">
      <c r="A125" t="str">
        <f t="shared" si="1"/>
        <v>Wed</v>
      </c>
      <c r="B125" s="7">
        <v>44636</v>
      </c>
      <c r="C125" s="8"/>
      <c r="D125" s="8"/>
      <c r="I125" s="10"/>
      <c r="J125" s="10"/>
      <c r="K125" s="10"/>
      <c r="L125" s="10"/>
      <c r="M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K125" s="4"/>
      <c r="AL125" s="4"/>
    </row>
    <row r="126" spans="1:38" x14ac:dyDescent="0.25">
      <c r="A126" t="str">
        <f t="shared" si="1"/>
        <v>Thu</v>
      </c>
      <c r="B126" s="7">
        <v>44637</v>
      </c>
      <c r="C126" s="8"/>
      <c r="D126" s="8"/>
      <c r="I126" s="10"/>
      <c r="J126" s="10"/>
      <c r="K126" s="10"/>
      <c r="L126" s="10"/>
      <c r="M126" s="10"/>
      <c r="N126" s="10"/>
      <c r="O126" s="10"/>
      <c r="P126" s="10"/>
      <c r="AK126" s="4"/>
      <c r="AL126" s="4"/>
    </row>
    <row r="127" spans="1:38" x14ac:dyDescent="0.25">
      <c r="A127" t="str">
        <f t="shared" si="1"/>
        <v>Fri</v>
      </c>
      <c r="B127" s="7">
        <v>44638</v>
      </c>
      <c r="C127" s="8"/>
      <c r="D127" s="8"/>
      <c r="H127" s="10"/>
      <c r="I127" s="10"/>
      <c r="J127" s="10"/>
      <c r="K127" s="10"/>
      <c r="L127" s="10"/>
      <c r="M127" s="10"/>
      <c r="Q127" s="10"/>
      <c r="AK127" s="4"/>
      <c r="AL127" s="4"/>
    </row>
    <row r="128" spans="1:38" x14ac:dyDescent="0.25">
      <c r="A128" t="str">
        <f t="shared" si="1"/>
        <v>Sat</v>
      </c>
      <c r="B128" s="7">
        <v>44639</v>
      </c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27">
        <f>COUNTIF(C122:AJ128,"**")*0.5</f>
        <v>0</v>
      </c>
      <c r="AL128" s="6"/>
    </row>
    <row r="129" spans="1:38" x14ac:dyDescent="0.25">
      <c r="A129" t="str">
        <f t="shared" si="1"/>
        <v>Sun</v>
      </c>
      <c r="B129" s="7">
        <v>44640</v>
      </c>
      <c r="C129" s="8"/>
      <c r="D129" s="8"/>
      <c r="AK129" s="4"/>
      <c r="AL129" s="4"/>
    </row>
    <row r="130" spans="1:38" x14ac:dyDescent="0.25">
      <c r="A130" t="str">
        <f t="shared" si="1"/>
        <v>Mon</v>
      </c>
      <c r="B130" s="7">
        <v>44641</v>
      </c>
      <c r="C130" s="8"/>
      <c r="D130" s="8"/>
      <c r="F130" s="10"/>
      <c r="G130" s="10"/>
      <c r="H130" s="10"/>
      <c r="I130" s="10"/>
      <c r="J130" s="10"/>
      <c r="L130" s="10"/>
      <c r="M130" s="10"/>
      <c r="Q130" s="10"/>
      <c r="AK130" s="4"/>
      <c r="AL130" s="4"/>
    </row>
    <row r="131" spans="1:38" x14ac:dyDescent="0.25">
      <c r="A131" t="str">
        <f t="shared" si="1"/>
        <v>Tue</v>
      </c>
      <c r="B131" s="7">
        <v>44642</v>
      </c>
      <c r="C131" s="8"/>
      <c r="D131" s="8"/>
      <c r="H131" s="10"/>
      <c r="I131" s="10"/>
      <c r="J131" s="23"/>
      <c r="K131" s="22"/>
      <c r="L131" s="23"/>
      <c r="M131" s="23"/>
      <c r="N131" s="23"/>
      <c r="O131" s="23"/>
      <c r="P131" s="23"/>
      <c r="Q131" s="23"/>
      <c r="R131" s="22"/>
      <c r="S131" s="22"/>
      <c r="T131" s="23"/>
      <c r="U131" s="22"/>
      <c r="V131" s="22"/>
      <c r="W131" s="22"/>
      <c r="AK131" s="4"/>
      <c r="AL131" s="4"/>
    </row>
    <row r="132" spans="1:38" x14ac:dyDescent="0.25">
      <c r="A132" t="str">
        <f t="shared" ref="A132:A195" si="2">TEXT(B132, "DDD")</f>
        <v>Wed</v>
      </c>
      <c r="B132" s="7">
        <v>44643</v>
      </c>
      <c r="C132" s="8"/>
      <c r="D132" s="8"/>
      <c r="J132" s="22"/>
      <c r="K132" s="23"/>
      <c r="L132" s="23"/>
      <c r="M132" s="23"/>
      <c r="N132" s="23"/>
      <c r="O132" s="23"/>
      <c r="P132" s="23"/>
      <c r="Q132" s="23"/>
      <c r="R132" s="22"/>
      <c r="S132" s="22"/>
      <c r="T132" s="22"/>
      <c r="U132" s="22"/>
      <c r="V132" s="22"/>
      <c r="W132" s="23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K132" s="4"/>
      <c r="AL132" s="4"/>
    </row>
    <row r="133" spans="1:38" x14ac:dyDescent="0.25">
      <c r="A133" t="str">
        <f t="shared" si="2"/>
        <v>Thu</v>
      </c>
      <c r="B133" s="7">
        <v>44644</v>
      </c>
      <c r="C133" s="8"/>
      <c r="D133" s="8"/>
      <c r="J133" s="22"/>
      <c r="K133" s="23"/>
      <c r="L133" s="22"/>
      <c r="M133" s="22"/>
      <c r="N133" s="23"/>
      <c r="O133" s="22"/>
      <c r="P133" s="22"/>
      <c r="Q133" s="22"/>
      <c r="R133" s="23"/>
      <c r="S133" s="23"/>
      <c r="T133" s="22"/>
      <c r="U133" s="23"/>
      <c r="V133" s="23"/>
      <c r="W133" s="22"/>
      <c r="AK133" s="4"/>
      <c r="AL133" s="4"/>
    </row>
    <row r="134" spans="1:38" ht="15.75" x14ac:dyDescent="0.25">
      <c r="A134" t="str">
        <f t="shared" si="2"/>
        <v>Fri</v>
      </c>
      <c r="B134" s="7">
        <v>44645</v>
      </c>
      <c r="C134" s="8"/>
      <c r="D134" s="8"/>
      <c r="H134" s="10"/>
      <c r="I134" s="10"/>
      <c r="J134" s="10"/>
      <c r="O134" s="10"/>
      <c r="P134" s="10"/>
      <c r="R134" s="11"/>
      <c r="S134" s="11"/>
      <c r="AK134" s="4"/>
      <c r="AL134" s="4"/>
    </row>
    <row r="135" spans="1:38" x14ac:dyDescent="0.25">
      <c r="A135" t="str">
        <f t="shared" si="2"/>
        <v>Sat</v>
      </c>
      <c r="B135" s="7">
        <v>44646</v>
      </c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27">
        <f>COUNTIF(C129:AJ135,"**")*0.5</f>
        <v>0</v>
      </c>
      <c r="AL135" s="6"/>
    </row>
    <row r="136" spans="1:38" x14ac:dyDescent="0.25">
      <c r="A136" t="str">
        <f t="shared" si="2"/>
        <v>Sun</v>
      </c>
      <c r="B136" s="7">
        <v>44647</v>
      </c>
      <c r="C136" s="8"/>
      <c r="D136" s="8"/>
      <c r="AK136" s="4"/>
      <c r="AL136" s="4"/>
    </row>
    <row r="137" spans="1:38" ht="15.75" x14ac:dyDescent="0.25">
      <c r="A137" t="str">
        <f t="shared" si="2"/>
        <v>Mon</v>
      </c>
      <c r="B137" s="7">
        <v>44648</v>
      </c>
      <c r="C137" s="8"/>
      <c r="D137" s="8"/>
      <c r="E137" s="10"/>
      <c r="F137" s="11"/>
      <c r="G137" s="11"/>
      <c r="H137" s="11"/>
      <c r="I137" s="11"/>
      <c r="J137" s="11"/>
      <c r="L137" s="11"/>
      <c r="M137" s="11"/>
      <c r="N137" s="11"/>
      <c r="O137" s="11"/>
      <c r="P137" s="11"/>
      <c r="Q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K137" s="4"/>
      <c r="AL137" s="4"/>
    </row>
    <row r="138" spans="1:38" ht="15.75" x14ac:dyDescent="0.25">
      <c r="A138" t="str">
        <f t="shared" si="2"/>
        <v>Tue</v>
      </c>
      <c r="B138" s="7">
        <v>44649</v>
      </c>
      <c r="C138" s="8"/>
      <c r="D138" s="8"/>
      <c r="H138" s="10"/>
      <c r="I138" s="10"/>
      <c r="J138" s="10"/>
      <c r="L138" s="11"/>
      <c r="M138" s="11"/>
      <c r="N138" s="11"/>
      <c r="O138" s="11"/>
      <c r="P138" s="11"/>
      <c r="R138" s="11"/>
      <c r="S138" s="11"/>
      <c r="T138" s="11"/>
      <c r="U138" s="11"/>
      <c r="V138" s="11"/>
      <c r="AK138" s="4"/>
      <c r="AL138" s="4"/>
    </row>
    <row r="139" spans="1:38" x14ac:dyDescent="0.25">
      <c r="A139" t="str">
        <f t="shared" si="2"/>
        <v>Wed</v>
      </c>
      <c r="B139" s="7">
        <v>44650</v>
      </c>
      <c r="C139" s="8"/>
      <c r="D139" s="8"/>
      <c r="H139" s="10"/>
      <c r="I139" s="10"/>
      <c r="J139" s="10"/>
      <c r="K139" s="10"/>
      <c r="L139" s="10"/>
      <c r="M139" s="10"/>
      <c r="Q139" s="10"/>
      <c r="AK139" s="4"/>
      <c r="AL139" s="4"/>
    </row>
    <row r="140" spans="1:38" x14ac:dyDescent="0.25">
      <c r="A140" t="str">
        <f t="shared" si="2"/>
        <v>Thu</v>
      </c>
      <c r="B140" s="7">
        <v>44651</v>
      </c>
      <c r="C140" s="8"/>
      <c r="D140" s="8"/>
      <c r="I140" s="10"/>
      <c r="J140" s="10"/>
      <c r="Q140" s="10"/>
      <c r="R140" s="10"/>
      <c r="S140" s="10"/>
      <c r="AK140" s="4"/>
      <c r="AL140" s="4"/>
    </row>
    <row r="141" spans="1:38" x14ac:dyDescent="0.25">
      <c r="A141" t="str">
        <f t="shared" si="2"/>
        <v>Fri</v>
      </c>
      <c r="B141" s="7">
        <v>44652</v>
      </c>
      <c r="C141" s="8"/>
      <c r="D141" s="8"/>
      <c r="AK141" s="4"/>
      <c r="AL141" s="4"/>
    </row>
    <row r="142" spans="1:38" x14ac:dyDescent="0.25">
      <c r="A142" t="str">
        <f t="shared" si="2"/>
        <v>Sat</v>
      </c>
      <c r="B142" s="7">
        <v>44653</v>
      </c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27">
        <f>COUNTIF(C136:AJ142,"**")*0.5</f>
        <v>0</v>
      </c>
      <c r="AL142" s="6"/>
    </row>
    <row r="143" spans="1:38" x14ac:dyDescent="0.25">
      <c r="A143" t="str">
        <f t="shared" si="2"/>
        <v>Sun</v>
      </c>
      <c r="B143" s="7">
        <v>44654</v>
      </c>
      <c r="C143" s="8"/>
      <c r="D143" s="8"/>
      <c r="AK143" s="4"/>
      <c r="AL143" s="4"/>
    </row>
    <row r="144" spans="1:38" x14ac:dyDescent="0.25">
      <c r="A144" t="str">
        <f t="shared" si="2"/>
        <v>Mon</v>
      </c>
      <c r="B144" s="7">
        <v>44655</v>
      </c>
      <c r="AK144" s="4"/>
      <c r="AL144" s="4"/>
    </row>
    <row r="145" spans="1:38" ht="15.75" x14ac:dyDescent="0.25">
      <c r="A145" t="str">
        <f t="shared" si="2"/>
        <v>Tue</v>
      </c>
      <c r="B145" s="7">
        <v>44656</v>
      </c>
      <c r="H145" s="10"/>
      <c r="I145" s="11"/>
      <c r="J145" s="11"/>
      <c r="K145" s="11"/>
      <c r="N145" s="11"/>
      <c r="O145" s="11"/>
      <c r="P145" s="11"/>
      <c r="Q145" s="11"/>
      <c r="R145" s="11"/>
      <c r="S145" s="11"/>
      <c r="AK145" s="4"/>
      <c r="AL145" s="4"/>
    </row>
    <row r="146" spans="1:38" ht="15.75" x14ac:dyDescent="0.25">
      <c r="A146" t="str">
        <f t="shared" si="2"/>
        <v>Wed</v>
      </c>
      <c r="B146" s="7">
        <v>44657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W146" s="11"/>
      <c r="AK146" s="4"/>
      <c r="AL146" s="4"/>
    </row>
    <row r="147" spans="1:38" ht="15.75" x14ac:dyDescent="0.25">
      <c r="A147" t="str">
        <f t="shared" si="2"/>
        <v>Thu</v>
      </c>
      <c r="B147" s="7">
        <v>44658</v>
      </c>
      <c r="F147" s="10"/>
      <c r="G147" s="10"/>
      <c r="H147" s="10"/>
      <c r="K147" s="11"/>
      <c r="L147" s="11"/>
      <c r="M147" s="11"/>
      <c r="N147" s="11"/>
      <c r="O147" s="11"/>
      <c r="P147" s="11"/>
      <c r="Q147" s="11"/>
      <c r="U147" s="11"/>
      <c r="V147" s="11"/>
      <c r="W147" s="11"/>
      <c r="AK147" s="4"/>
      <c r="AL147" s="4"/>
    </row>
    <row r="148" spans="1:38" ht="15.75" x14ac:dyDescent="0.25">
      <c r="A148" t="str">
        <f t="shared" si="2"/>
        <v>Fri</v>
      </c>
      <c r="B148" s="7">
        <v>44659</v>
      </c>
      <c r="K148" s="11"/>
      <c r="L148" s="11"/>
      <c r="M148" s="11"/>
      <c r="N148" s="11"/>
      <c r="O148" s="11"/>
      <c r="P148" s="11"/>
      <c r="Q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K148" s="4"/>
      <c r="AL148" s="4"/>
    </row>
    <row r="149" spans="1:38" x14ac:dyDescent="0.25">
      <c r="A149" t="str">
        <f t="shared" si="2"/>
        <v>Sat</v>
      </c>
      <c r="B149" s="7">
        <v>44660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27">
        <f>COUNTIF(C143:AJ149,"**")*0.5</f>
        <v>0</v>
      </c>
      <c r="AL149" s="6"/>
    </row>
    <row r="150" spans="1:38" x14ac:dyDescent="0.25">
      <c r="A150" t="str">
        <f t="shared" si="2"/>
        <v>Sun</v>
      </c>
      <c r="B150" s="7">
        <v>44661</v>
      </c>
      <c r="L150" s="10"/>
      <c r="M150" s="10"/>
      <c r="N150" s="10"/>
      <c r="O150" s="10"/>
      <c r="P150" s="10"/>
      <c r="Q150" s="10"/>
      <c r="R150" s="10"/>
      <c r="S150" s="10"/>
      <c r="T150" s="10"/>
      <c r="AK150" s="4"/>
      <c r="AL150" s="4"/>
    </row>
    <row r="151" spans="1:38" x14ac:dyDescent="0.25">
      <c r="A151" t="str">
        <f t="shared" si="2"/>
        <v>Mon</v>
      </c>
      <c r="B151" s="7">
        <v>44662</v>
      </c>
      <c r="H151" s="10"/>
      <c r="I151" s="10"/>
      <c r="J151" s="10"/>
      <c r="K151" s="10"/>
      <c r="L151" s="10"/>
      <c r="M151" s="10"/>
      <c r="O151" s="10"/>
      <c r="P151" s="10"/>
      <c r="T151" s="10"/>
      <c r="U151" s="10"/>
      <c r="V151" s="10"/>
      <c r="AK151" s="4"/>
      <c r="AL151" s="4"/>
    </row>
    <row r="152" spans="1:38" x14ac:dyDescent="0.25">
      <c r="A152" t="str">
        <f t="shared" si="2"/>
        <v>Tue</v>
      </c>
      <c r="B152" s="7">
        <v>44663</v>
      </c>
      <c r="H152" s="10"/>
      <c r="K152" s="10"/>
      <c r="L152" s="10"/>
      <c r="M152" s="10"/>
      <c r="Q152" s="10"/>
      <c r="R152" s="10"/>
      <c r="S152" s="10"/>
      <c r="AK152" s="4"/>
      <c r="AL152" s="4"/>
    </row>
    <row r="153" spans="1:38" x14ac:dyDescent="0.25">
      <c r="A153" t="str">
        <f t="shared" si="2"/>
        <v>Wed</v>
      </c>
      <c r="B153" s="7">
        <v>44664</v>
      </c>
      <c r="F153" s="10"/>
      <c r="G153" s="10"/>
      <c r="I153" s="10"/>
      <c r="J153" s="10"/>
      <c r="L153" s="10"/>
      <c r="M153" s="10"/>
      <c r="N153" s="10"/>
      <c r="Q153" s="10"/>
      <c r="R153" s="10"/>
      <c r="S153" s="10"/>
      <c r="T153" s="10"/>
      <c r="AK153" s="4"/>
      <c r="AL153" s="4"/>
    </row>
    <row r="154" spans="1:38" ht="15.75" x14ac:dyDescent="0.25">
      <c r="A154" t="str">
        <f t="shared" si="2"/>
        <v>Thu</v>
      </c>
      <c r="B154" s="7">
        <v>44665</v>
      </c>
      <c r="F154" s="10"/>
      <c r="G154" s="10"/>
      <c r="H154" s="10"/>
      <c r="I154" s="10"/>
      <c r="J154" s="10"/>
      <c r="K154" s="11"/>
      <c r="L154" s="11"/>
      <c r="M154" s="11"/>
      <c r="N154" s="10"/>
      <c r="O154" s="10"/>
      <c r="P154" s="10"/>
      <c r="Q154" s="10"/>
      <c r="U154" s="11"/>
      <c r="V154" s="11"/>
      <c r="W154" s="11"/>
      <c r="AK154" s="4"/>
      <c r="AL154" s="4"/>
    </row>
    <row r="155" spans="1:38" ht="15.75" x14ac:dyDescent="0.25">
      <c r="A155" t="str">
        <f t="shared" si="2"/>
        <v>Fri</v>
      </c>
      <c r="B155" s="7">
        <v>44666</v>
      </c>
      <c r="F155" s="11"/>
      <c r="G155" s="11"/>
      <c r="H155" s="11"/>
      <c r="I155" s="11"/>
      <c r="J155" s="11"/>
      <c r="K155" s="11"/>
      <c r="T155" s="10"/>
      <c r="AK155" s="4"/>
      <c r="AL155" s="4"/>
    </row>
    <row r="156" spans="1:38" x14ac:dyDescent="0.25">
      <c r="A156" t="str">
        <f t="shared" si="2"/>
        <v>Sat</v>
      </c>
      <c r="B156" s="7">
        <v>44667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27">
        <f>COUNTIF(C150:AJ156,"**")*0.5</f>
        <v>0</v>
      </c>
      <c r="AL156" s="6"/>
    </row>
    <row r="157" spans="1:38" x14ac:dyDescent="0.25">
      <c r="A157" t="str">
        <f t="shared" si="2"/>
        <v>Sun</v>
      </c>
      <c r="B157" s="7">
        <v>44668</v>
      </c>
      <c r="AK157" s="4"/>
      <c r="AL157" s="4"/>
    </row>
    <row r="158" spans="1:38" x14ac:dyDescent="0.25">
      <c r="A158" t="str">
        <f t="shared" si="2"/>
        <v>Mon</v>
      </c>
      <c r="B158" s="7">
        <v>44669</v>
      </c>
      <c r="I158" s="10"/>
      <c r="J158" s="10"/>
      <c r="L158" s="10"/>
      <c r="M158" s="10"/>
      <c r="O158" s="10"/>
      <c r="P158" s="23"/>
      <c r="Q158" s="23"/>
      <c r="R158" s="22"/>
      <c r="S158" s="22"/>
      <c r="T158" s="22"/>
      <c r="U158" s="22"/>
      <c r="V158" s="22"/>
      <c r="W158" s="22"/>
      <c r="X158" s="22"/>
      <c r="Y158" s="22"/>
      <c r="AK158" s="4"/>
      <c r="AL158" s="4"/>
    </row>
    <row r="159" spans="1:38" ht="15.75" x14ac:dyDescent="0.25">
      <c r="A159" t="str">
        <f t="shared" si="2"/>
        <v>Tue</v>
      </c>
      <c r="B159" s="7">
        <v>44670</v>
      </c>
      <c r="I159" s="10"/>
      <c r="J159" s="10"/>
      <c r="P159" s="22"/>
      <c r="Q159" s="22"/>
      <c r="R159" s="22"/>
      <c r="S159" s="22"/>
      <c r="T159" s="22"/>
      <c r="U159" s="25"/>
      <c r="V159" s="25"/>
      <c r="W159" s="25"/>
      <c r="X159" s="25"/>
      <c r="Y159" s="25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4"/>
      <c r="AL159" s="4"/>
    </row>
    <row r="160" spans="1:38" ht="15.75" x14ac:dyDescent="0.25">
      <c r="A160" t="str">
        <f t="shared" si="2"/>
        <v>Wed</v>
      </c>
      <c r="B160" s="7">
        <v>44671</v>
      </c>
      <c r="L160" s="11"/>
      <c r="M160" s="11"/>
      <c r="N160" s="11"/>
      <c r="P160" s="22"/>
      <c r="Q160" s="25"/>
      <c r="R160" s="23"/>
      <c r="S160" s="23"/>
      <c r="T160" s="23"/>
      <c r="U160" s="22"/>
      <c r="V160" s="22"/>
      <c r="W160" s="22"/>
      <c r="X160" s="22"/>
      <c r="Y160" s="22"/>
      <c r="AK160" s="4"/>
      <c r="AL160" s="4"/>
    </row>
    <row r="161" spans="1:38" ht="15.75" x14ac:dyDescent="0.25">
      <c r="A161" t="str">
        <f t="shared" si="2"/>
        <v>Thu</v>
      </c>
      <c r="B161" s="7">
        <v>44672</v>
      </c>
      <c r="H161" s="10"/>
      <c r="I161" s="10"/>
      <c r="J161" s="10"/>
      <c r="K161" s="10"/>
      <c r="N161" s="10"/>
      <c r="O161" s="10"/>
      <c r="P161" s="23"/>
      <c r="Q161" s="22"/>
      <c r="R161" s="22"/>
      <c r="S161" s="22"/>
      <c r="T161" s="22"/>
      <c r="U161" s="22"/>
      <c r="V161" s="22"/>
      <c r="W161" s="22"/>
      <c r="X161" s="25"/>
      <c r="Y161" s="25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4"/>
      <c r="AL161" s="4"/>
    </row>
    <row r="162" spans="1:38" x14ac:dyDescent="0.25">
      <c r="A162" t="str">
        <f t="shared" si="2"/>
        <v>Fri</v>
      </c>
      <c r="B162" s="7">
        <v>44673</v>
      </c>
      <c r="H162" s="10"/>
      <c r="I162" s="10"/>
      <c r="J162" s="10"/>
      <c r="L162" s="10"/>
      <c r="M162" s="10"/>
      <c r="N162" s="10"/>
      <c r="O162" s="10"/>
      <c r="P162" s="23"/>
      <c r="Q162" s="23"/>
      <c r="R162" s="23"/>
      <c r="S162" s="23"/>
      <c r="T162" s="23"/>
      <c r="U162" s="22"/>
      <c r="V162" s="22"/>
      <c r="W162" s="23"/>
      <c r="X162" s="22"/>
      <c r="Y162" s="22"/>
      <c r="AK162" s="4"/>
      <c r="AL162" s="4"/>
    </row>
    <row r="163" spans="1:38" x14ac:dyDescent="0.25">
      <c r="A163" t="str">
        <f t="shared" si="2"/>
        <v>Sat</v>
      </c>
      <c r="B163" s="7">
        <v>44674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27">
        <f>COUNTIF(C157:AJ163,"**")*0.5</f>
        <v>0</v>
      </c>
      <c r="AL163" s="6"/>
    </row>
    <row r="164" spans="1:38" x14ac:dyDescent="0.25">
      <c r="A164" t="str">
        <f t="shared" si="2"/>
        <v>Sun</v>
      </c>
      <c r="B164" s="7">
        <v>44675</v>
      </c>
      <c r="AK164" s="4"/>
      <c r="AL164" s="4"/>
    </row>
    <row r="165" spans="1:38" x14ac:dyDescent="0.25">
      <c r="A165" t="str">
        <f t="shared" si="2"/>
        <v>Mon</v>
      </c>
      <c r="B165" s="7">
        <v>44676</v>
      </c>
      <c r="F165" s="10"/>
      <c r="G165" s="10"/>
      <c r="I165" s="10"/>
      <c r="J165" s="10"/>
      <c r="K165" s="10"/>
      <c r="L165" s="10"/>
      <c r="M165" s="10"/>
      <c r="AK165" s="4"/>
      <c r="AL165" s="4"/>
    </row>
    <row r="166" spans="1:38" x14ac:dyDescent="0.25">
      <c r="A166" t="str">
        <f t="shared" si="2"/>
        <v>Tue</v>
      </c>
      <c r="B166" s="7">
        <v>44677</v>
      </c>
      <c r="H166" s="10"/>
      <c r="I166" s="10"/>
      <c r="J166" s="10"/>
      <c r="K166" s="10"/>
      <c r="L166" s="10"/>
      <c r="M166" s="10"/>
      <c r="O166" s="10"/>
      <c r="P166" s="10"/>
      <c r="Q166" s="10"/>
      <c r="R166" s="10"/>
      <c r="S166" s="10"/>
      <c r="T166" s="10"/>
      <c r="AH166" s="10"/>
      <c r="AI166" s="10"/>
      <c r="AJ166" s="10"/>
      <c r="AK166" s="4"/>
      <c r="AL166" s="4"/>
    </row>
    <row r="167" spans="1:38" x14ac:dyDescent="0.25">
      <c r="A167" t="str">
        <f t="shared" si="2"/>
        <v>Wed</v>
      </c>
      <c r="B167" s="7">
        <v>44678</v>
      </c>
      <c r="I167" s="10"/>
      <c r="J167" s="10"/>
      <c r="O167" s="10"/>
      <c r="P167" s="10"/>
      <c r="Q167" s="10"/>
      <c r="AK167" s="4"/>
      <c r="AL167" s="4"/>
    </row>
    <row r="168" spans="1:38" x14ac:dyDescent="0.25">
      <c r="A168" t="str">
        <f t="shared" si="2"/>
        <v>Thu</v>
      </c>
      <c r="B168" s="7">
        <v>44679</v>
      </c>
      <c r="H168" s="10"/>
      <c r="I168" s="10"/>
      <c r="J168" s="10"/>
      <c r="K168" s="10"/>
      <c r="L168" s="10"/>
      <c r="M168" s="10"/>
      <c r="N168" s="10"/>
      <c r="O168" s="10"/>
      <c r="P168" s="10"/>
      <c r="AK168" s="4"/>
      <c r="AL168" s="4"/>
    </row>
    <row r="169" spans="1:38" x14ac:dyDescent="0.25">
      <c r="A169" t="str">
        <f t="shared" si="2"/>
        <v>Fri</v>
      </c>
      <c r="B169" s="7">
        <v>44680</v>
      </c>
      <c r="H169" s="10"/>
      <c r="I169" s="10"/>
      <c r="J169" s="10"/>
      <c r="L169" s="10"/>
      <c r="M169" s="10"/>
      <c r="O169" s="10"/>
      <c r="P169" s="10"/>
      <c r="AK169" s="4"/>
      <c r="AL169" s="4"/>
    </row>
    <row r="170" spans="1:38" x14ac:dyDescent="0.25">
      <c r="A170" t="str">
        <f t="shared" si="2"/>
        <v>Sat</v>
      </c>
      <c r="B170" s="7">
        <v>44681</v>
      </c>
      <c r="C170" s="13"/>
      <c r="D170" s="13"/>
      <c r="E170" s="13"/>
      <c r="F170" s="13"/>
      <c r="G170" s="13"/>
      <c r="H170" s="13"/>
      <c r="I170" s="15"/>
      <c r="J170" s="15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27">
        <f>COUNTIF(C164:AJ170,"**")*0.5</f>
        <v>0</v>
      </c>
      <c r="AL170" s="6"/>
    </row>
    <row r="171" spans="1:38" x14ac:dyDescent="0.25">
      <c r="A171" t="str">
        <f t="shared" si="2"/>
        <v>Sun</v>
      </c>
      <c r="B171" s="7">
        <v>44682</v>
      </c>
      <c r="AK171" s="4"/>
      <c r="AL171" s="4"/>
    </row>
    <row r="172" spans="1:38" x14ac:dyDescent="0.25">
      <c r="A172" t="str">
        <f t="shared" si="2"/>
        <v>Mon</v>
      </c>
      <c r="B172" s="7">
        <v>44683</v>
      </c>
      <c r="Q172" s="10"/>
      <c r="R172" s="10"/>
      <c r="S172" s="10"/>
      <c r="AK172" s="4"/>
      <c r="AL172" s="4"/>
    </row>
    <row r="173" spans="1:38" x14ac:dyDescent="0.25">
      <c r="A173" t="str">
        <f t="shared" si="2"/>
        <v>Tue</v>
      </c>
      <c r="B173" s="7">
        <v>44684</v>
      </c>
      <c r="H173" s="10"/>
      <c r="I173" s="10"/>
      <c r="J173" s="10"/>
      <c r="K173" s="10"/>
      <c r="N173" s="10"/>
      <c r="O173" s="10"/>
      <c r="P173" s="10"/>
      <c r="Q173" s="10"/>
      <c r="R173" s="10"/>
      <c r="S173" s="10"/>
      <c r="T173" s="10"/>
      <c r="AK173" s="4"/>
      <c r="AL173" s="4"/>
    </row>
    <row r="174" spans="1:38" x14ac:dyDescent="0.25">
      <c r="A174" t="str">
        <f t="shared" si="2"/>
        <v>Wed</v>
      </c>
      <c r="B174" s="7">
        <v>44685</v>
      </c>
      <c r="H174" s="10"/>
      <c r="I174" s="10"/>
      <c r="J174" s="10"/>
      <c r="K174" s="10"/>
      <c r="N174" s="10"/>
      <c r="O174" s="10"/>
      <c r="P174" s="10"/>
      <c r="Q174" s="10"/>
      <c r="R174" s="10"/>
      <c r="S174" s="10"/>
      <c r="AK174" s="4"/>
      <c r="AL174" s="4"/>
    </row>
    <row r="175" spans="1:38" x14ac:dyDescent="0.25">
      <c r="A175" t="str">
        <f t="shared" si="2"/>
        <v>Thu</v>
      </c>
      <c r="B175" s="7">
        <v>44686</v>
      </c>
      <c r="K175" s="10"/>
      <c r="L175" s="10"/>
      <c r="M175" s="10"/>
      <c r="N175" s="10"/>
      <c r="O175" s="10"/>
      <c r="P175" s="10"/>
      <c r="T175" s="10"/>
      <c r="AK175" s="4"/>
      <c r="AL175" s="4"/>
    </row>
    <row r="176" spans="1:38" x14ac:dyDescent="0.25">
      <c r="A176" t="str">
        <f t="shared" si="2"/>
        <v>Fri</v>
      </c>
      <c r="B176" s="7">
        <v>44687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W176" s="10"/>
      <c r="AK176" s="4"/>
      <c r="AL176" s="4"/>
    </row>
    <row r="177" spans="1:38" x14ac:dyDescent="0.25">
      <c r="A177" t="str">
        <f t="shared" si="2"/>
        <v>Sat</v>
      </c>
      <c r="B177" s="7">
        <v>44688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3"/>
      <c r="AI177" s="13"/>
      <c r="AJ177" s="13"/>
      <c r="AK177" s="27">
        <f>COUNTIF(C171:AJ177,"**")*0.5</f>
        <v>0</v>
      </c>
      <c r="AL177" s="6"/>
    </row>
    <row r="178" spans="1:38" x14ac:dyDescent="0.25">
      <c r="A178" t="str">
        <f t="shared" si="2"/>
        <v>Sun</v>
      </c>
      <c r="B178" s="7">
        <v>44689</v>
      </c>
      <c r="H178" s="23"/>
      <c r="I178" s="23"/>
      <c r="J178" s="23"/>
      <c r="K178" s="23"/>
      <c r="U178" s="10"/>
      <c r="V178" s="10"/>
      <c r="AK178" s="4"/>
      <c r="AL178" s="4"/>
    </row>
    <row r="179" spans="1:38" x14ac:dyDescent="0.25">
      <c r="A179" t="str">
        <f t="shared" si="2"/>
        <v>Mon</v>
      </c>
      <c r="B179" s="7">
        <v>44690</v>
      </c>
      <c r="F179" s="10"/>
      <c r="G179" s="10"/>
      <c r="H179" s="22"/>
      <c r="I179" s="23"/>
      <c r="J179" s="23"/>
      <c r="K179" s="23"/>
      <c r="L179" s="23"/>
      <c r="M179" s="23"/>
      <c r="N179" s="22"/>
      <c r="O179" s="22"/>
      <c r="P179" s="22"/>
      <c r="Q179" s="23"/>
      <c r="R179" s="22"/>
      <c r="S179" s="22"/>
      <c r="T179" s="22"/>
      <c r="AK179" s="4"/>
      <c r="AL179" s="4"/>
    </row>
    <row r="180" spans="1:38" x14ac:dyDescent="0.25">
      <c r="A180" t="str">
        <f t="shared" si="2"/>
        <v>Tue</v>
      </c>
      <c r="B180" s="7">
        <v>44691</v>
      </c>
      <c r="H180" s="22"/>
      <c r="I180" s="23"/>
      <c r="J180" s="23"/>
      <c r="K180" s="22"/>
      <c r="L180" s="23"/>
      <c r="M180" s="23"/>
      <c r="N180" s="22"/>
      <c r="O180" s="23"/>
      <c r="P180" s="23"/>
      <c r="Q180" s="23"/>
      <c r="R180" s="23"/>
      <c r="S180" s="23"/>
      <c r="T180" s="22"/>
      <c r="AK180" s="4"/>
      <c r="AL180" s="4"/>
    </row>
    <row r="181" spans="1:38" x14ac:dyDescent="0.25">
      <c r="A181" t="str">
        <f t="shared" si="2"/>
        <v>Wed</v>
      </c>
      <c r="B181" s="7">
        <v>44692</v>
      </c>
      <c r="H181" s="23"/>
      <c r="I181" s="23"/>
      <c r="J181" s="23"/>
      <c r="K181" s="23"/>
      <c r="L181" s="22"/>
      <c r="M181" s="22"/>
      <c r="N181" s="22"/>
      <c r="O181" s="23"/>
      <c r="P181" s="23"/>
      <c r="Q181" s="23"/>
      <c r="R181" s="22"/>
      <c r="S181" s="22"/>
      <c r="T181" s="22"/>
      <c r="AK181" s="4"/>
      <c r="AL181" s="4"/>
    </row>
    <row r="182" spans="1:38" x14ac:dyDescent="0.25">
      <c r="A182" t="str">
        <f t="shared" si="2"/>
        <v>Thu</v>
      </c>
      <c r="B182" s="7">
        <v>44693</v>
      </c>
      <c r="H182" s="22"/>
      <c r="I182" s="23"/>
      <c r="J182" s="23"/>
      <c r="K182" s="23"/>
      <c r="L182" s="23"/>
      <c r="M182" s="23"/>
      <c r="N182" s="23"/>
      <c r="O182" s="23"/>
      <c r="P182" s="23"/>
      <c r="Q182" s="22"/>
      <c r="R182" s="22"/>
      <c r="S182" s="22"/>
      <c r="T182" s="23"/>
      <c r="AK182" s="4"/>
      <c r="AL182" s="4"/>
    </row>
    <row r="183" spans="1:38" x14ac:dyDescent="0.25">
      <c r="A183" t="str">
        <f t="shared" si="2"/>
        <v>Fri</v>
      </c>
      <c r="B183" s="7">
        <v>44694</v>
      </c>
      <c r="H183" s="10"/>
      <c r="I183" s="10"/>
      <c r="J183" s="10"/>
      <c r="L183" s="10"/>
      <c r="M183" s="10"/>
      <c r="O183" s="10"/>
      <c r="P183" s="10"/>
      <c r="Q183" s="10"/>
      <c r="R183" s="10"/>
      <c r="S183" s="10"/>
      <c r="AK183" s="4"/>
      <c r="AL183" s="4"/>
    </row>
    <row r="184" spans="1:38" x14ac:dyDescent="0.25">
      <c r="A184" t="str">
        <f t="shared" si="2"/>
        <v>Sat</v>
      </c>
      <c r="B184" s="7">
        <v>44695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27">
        <f>COUNTIF(C178:AJ184,"**")*0.5</f>
        <v>0</v>
      </c>
      <c r="AL184" s="6"/>
    </row>
    <row r="185" spans="1:38" ht="15.75" x14ac:dyDescent="0.25">
      <c r="A185" t="str">
        <f t="shared" si="2"/>
        <v>Sun</v>
      </c>
      <c r="B185" s="7">
        <v>44696</v>
      </c>
      <c r="N185" s="11"/>
      <c r="O185" s="11"/>
      <c r="P185" s="11"/>
      <c r="AK185" s="4"/>
      <c r="AL185" s="4"/>
    </row>
    <row r="186" spans="1:38" x14ac:dyDescent="0.25">
      <c r="A186" t="str">
        <f t="shared" si="2"/>
        <v>Mon</v>
      </c>
      <c r="B186" s="7">
        <v>44697</v>
      </c>
      <c r="H186" s="10"/>
      <c r="I186" s="10"/>
      <c r="J186" s="10"/>
      <c r="K186" s="10"/>
      <c r="L186" s="10"/>
      <c r="M186" s="10"/>
      <c r="Q186" s="10"/>
      <c r="AK186" s="4"/>
      <c r="AL186" s="4"/>
    </row>
    <row r="187" spans="1:38" x14ac:dyDescent="0.25">
      <c r="A187" t="str">
        <f t="shared" si="2"/>
        <v>Tue</v>
      </c>
      <c r="B187" s="7">
        <v>44698</v>
      </c>
      <c r="F187" s="10"/>
      <c r="G187" s="10"/>
      <c r="H187" s="10"/>
      <c r="L187" s="10"/>
      <c r="M187" s="10"/>
      <c r="AK187" s="4"/>
      <c r="AL187" s="4"/>
    </row>
    <row r="188" spans="1:38" x14ac:dyDescent="0.25">
      <c r="A188" t="str">
        <f t="shared" si="2"/>
        <v>Wed</v>
      </c>
      <c r="B188" s="7">
        <v>44699</v>
      </c>
      <c r="I188" s="10"/>
      <c r="J188" s="10"/>
      <c r="K188" s="10"/>
      <c r="N188" s="10"/>
      <c r="O188" s="10"/>
      <c r="P188" s="10"/>
      <c r="AK188" s="4"/>
      <c r="AL188" s="4"/>
    </row>
    <row r="189" spans="1:38" ht="15.75" x14ac:dyDescent="0.25">
      <c r="A189" t="str">
        <f t="shared" si="2"/>
        <v>Thu</v>
      </c>
      <c r="B189" s="7">
        <v>44700</v>
      </c>
      <c r="I189" s="10"/>
      <c r="J189" s="10"/>
      <c r="K189" s="11"/>
      <c r="L189" s="11"/>
      <c r="M189" s="11"/>
      <c r="N189" s="10"/>
      <c r="O189" s="11"/>
      <c r="P189" s="11"/>
      <c r="Q189" s="11"/>
      <c r="R189" s="11"/>
      <c r="S189" s="11"/>
      <c r="T189" s="10"/>
      <c r="AK189" s="4"/>
      <c r="AL189" s="4"/>
    </row>
    <row r="190" spans="1:38" x14ac:dyDescent="0.25">
      <c r="A190" t="str">
        <f t="shared" si="2"/>
        <v>Fri</v>
      </c>
      <c r="B190" s="7">
        <v>44701</v>
      </c>
      <c r="H190" s="10"/>
      <c r="I190" s="10"/>
      <c r="J190" s="10"/>
      <c r="L190" s="10"/>
      <c r="M190" s="10"/>
      <c r="O190" s="10"/>
      <c r="P190" s="10"/>
      <c r="Q190" s="10"/>
      <c r="R190" s="10"/>
      <c r="S190" s="10"/>
      <c r="AK190" s="4"/>
      <c r="AL190" s="4"/>
    </row>
    <row r="191" spans="1:38" x14ac:dyDescent="0.25">
      <c r="A191" t="str">
        <f t="shared" si="2"/>
        <v>Sat</v>
      </c>
      <c r="B191" s="7">
        <v>44702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27">
        <f>COUNTIF(C185:AJ191,"**")*0.5</f>
        <v>0</v>
      </c>
      <c r="AL191" s="6"/>
    </row>
    <row r="192" spans="1:38" x14ac:dyDescent="0.25">
      <c r="A192" t="str">
        <f t="shared" si="2"/>
        <v>Sun</v>
      </c>
      <c r="B192" s="7">
        <v>44703</v>
      </c>
      <c r="F192" s="10"/>
      <c r="G192" s="10"/>
      <c r="H192" s="10"/>
      <c r="AK192" s="4"/>
      <c r="AL192" s="4"/>
    </row>
    <row r="193" spans="1:38" ht="15.75" x14ac:dyDescent="0.25">
      <c r="A193" t="str">
        <f t="shared" si="2"/>
        <v>Mon</v>
      </c>
      <c r="B193" s="7">
        <v>44704</v>
      </c>
      <c r="H193" s="10"/>
      <c r="I193" s="10"/>
      <c r="J193" s="10"/>
      <c r="K193" s="10"/>
      <c r="L193" s="10"/>
      <c r="M193" s="10"/>
      <c r="N193" s="10"/>
      <c r="O193" s="10"/>
      <c r="P193" s="10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K193" s="4"/>
      <c r="AL193" s="4"/>
    </row>
    <row r="194" spans="1:38" ht="15.75" x14ac:dyDescent="0.25">
      <c r="A194" t="str">
        <f t="shared" si="2"/>
        <v>Tue</v>
      </c>
      <c r="B194" s="7">
        <v>44705</v>
      </c>
      <c r="F194" s="11"/>
      <c r="G194" s="11"/>
      <c r="H194" s="10"/>
      <c r="I194" s="11"/>
      <c r="J194" s="11"/>
      <c r="L194" s="11"/>
      <c r="M194" s="11"/>
      <c r="N194" s="11"/>
      <c r="O194" s="10"/>
      <c r="P194" s="10"/>
      <c r="T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K194" s="4"/>
      <c r="AL194" s="4"/>
    </row>
    <row r="195" spans="1:38" ht="15.75" x14ac:dyDescent="0.25">
      <c r="A195" t="str">
        <f t="shared" si="2"/>
        <v>Wed</v>
      </c>
      <c r="B195" s="7">
        <v>44706</v>
      </c>
      <c r="F195" s="10"/>
      <c r="G195" s="10"/>
      <c r="H195" s="10"/>
      <c r="I195" s="10"/>
      <c r="J195" s="10"/>
      <c r="L195" s="10"/>
      <c r="M195" s="10"/>
      <c r="N195" s="11"/>
      <c r="O195" s="11"/>
      <c r="P195" s="11"/>
      <c r="R195" s="11"/>
      <c r="S195" s="11"/>
      <c r="T195" s="11"/>
      <c r="U195" s="11"/>
      <c r="V195" s="11"/>
      <c r="AK195" s="4"/>
      <c r="AL195" s="4"/>
    </row>
    <row r="196" spans="1:38" ht="15.75" x14ac:dyDescent="0.25">
      <c r="A196" t="str">
        <f t="shared" ref="A196:A259" si="3">TEXT(B196, "DDD")</f>
        <v>Thu</v>
      </c>
      <c r="B196" s="7">
        <v>44707</v>
      </c>
      <c r="F196" s="10"/>
      <c r="G196" s="10"/>
      <c r="H196" s="11"/>
      <c r="N196" s="10"/>
      <c r="O196" s="10"/>
      <c r="P196" s="10"/>
      <c r="T196" s="10"/>
      <c r="AK196" s="4"/>
      <c r="AL196" s="4"/>
    </row>
    <row r="197" spans="1:38" x14ac:dyDescent="0.25">
      <c r="A197" t="str">
        <f t="shared" si="3"/>
        <v>Fri</v>
      </c>
      <c r="B197" s="7">
        <v>44708</v>
      </c>
      <c r="F197" s="10"/>
      <c r="G197" s="10"/>
      <c r="H197" s="10"/>
      <c r="I197" s="10"/>
      <c r="J197" s="10"/>
      <c r="L197" s="10"/>
      <c r="M197" s="10"/>
      <c r="N197" s="10"/>
      <c r="O197" s="10"/>
      <c r="P197" s="10"/>
      <c r="Q197" s="10"/>
      <c r="R197" s="10"/>
      <c r="S197" s="10"/>
      <c r="AK197" s="4"/>
      <c r="AL197" s="4"/>
    </row>
    <row r="198" spans="1:38" ht="15.75" x14ac:dyDescent="0.25">
      <c r="A198" t="str">
        <f t="shared" si="3"/>
        <v>Sat</v>
      </c>
      <c r="B198" s="7">
        <v>44709</v>
      </c>
      <c r="C198" s="13"/>
      <c r="D198" s="13"/>
      <c r="E198" s="13"/>
      <c r="F198" s="14"/>
      <c r="G198" s="14"/>
      <c r="H198" s="14"/>
      <c r="I198" s="14"/>
      <c r="J198" s="14"/>
      <c r="K198" s="13"/>
      <c r="L198" s="14"/>
      <c r="M198" s="14"/>
      <c r="N198" s="14"/>
      <c r="O198" s="14"/>
      <c r="P198" s="14"/>
      <c r="Q198" s="13"/>
      <c r="R198" s="14"/>
      <c r="S198" s="14"/>
      <c r="T198" s="14"/>
      <c r="U198" s="14"/>
      <c r="V198" s="14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27">
        <f>COUNTIF(C192:AJ198,"**")*0.5</f>
        <v>0</v>
      </c>
      <c r="AL198" s="6"/>
    </row>
    <row r="199" spans="1:38" ht="15.75" x14ac:dyDescent="0.25">
      <c r="A199" t="str">
        <f t="shared" si="3"/>
        <v>Sun</v>
      </c>
      <c r="B199" s="7">
        <v>44710</v>
      </c>
      <c r="F199" s="11"/>
      <c r="G199" s="11"/>
      <c r="H199" s="11"/>
      <c r="I199" s="11"/>
      <c r="J199" s="11"/>
      <c r="L199" s="11"/>
      <c r="M199" s="11"/>
      <c r="N199" s="11"/>
      <c r="O199" s="11"/>
      <c r="P199" s="11"/>
      <c r="R199" s="11"/>
      <c r="S199" s="11"/>
      <c r="T199" s="11"/>
      <c r="U199" s="11"/>
      <c r="V199" s="11"/>
      <c r="AK199" s="4"/>
      <c r="AL199" s="4"/>
    </row>
    <row r="200" spans="1:38" ht="15.75" x14ac:dyDescent="0.25">
      <c r="A200" t="str">
        <f t="shared" si="3"/>
        <v>Mon</v>
      </c>
      <c r="B200" s="7">
        <v>44711</v>
      </c>
      <c r="F200" s="11"/>
      <c r="G200" s="11"/>
      <c r="H200" s="11"/>
      <c r="I200" s="11"/>
      <c r="J200" s="11"/>
      <c r="R200" s="10"/>
      <c r="S200" s="10"/>
      <c r="T200" s="11"/>
      <c r="U200" s="11"/>
      <c r="V200" s="11"/>
      <c r="AK200" s="4"/>
      <c r="AL200" s="4"/>
    </row>
    <row r="201" spans="1:38" x14ac:dyDescent="0.25">
      <c r="A201" t="str">
        <f t="shared" si="3"/>
        <v>Tue</v>
      </c>
      <c r="B201" s="7">
        <v>44712</v>
      </c>
      <c r="I201" s="10"/>
      <c r="J201" s="10"/>
      <c r="K201" s="10"/>
      <c r="N201" s="10"/>
      <c r="O201" s="10"/>
      <c r="P201" s="10"/>
      <c r="Q201" s="10"/>
      <c r="AK201" s="4"/>
      <c r="AL201" s="4"/>
    </row>
    <row r="202" spans="1:38" x14ac:dyDescent="0.25">
      <c r="A202" t="str">
        <f t="shared" si="3"/>
        <v>Wed</v>
      </c>
      <c r="B202" s="7">
        <v>44713</v>
      </c>
      <c r="K202" s="10"/>
      <c r="L202" s="10"/>
      <c r="M202" s="10"/>
      <c r="Q202" s="10"/>
      <c r="R202" s="10"/>
      <c r="S202" s="10"/>
      <c r="T202" s="10"/>
      <c r="AK202" s="4"/>
      <c r="AL202" s="4"/>
    </row>
    <row r="203" spans="1:38" ht="15.75" x14ac:dyDescent="0.25">
      <c r="A203" t="str">
        <f t="shared" si="3"/>
        <v>Thu</v>
      </c>
      <c r="B203" s="7">
        <v>44714</v>
      </c>
      <c r="H203" s="11"/>
      <c r="I203" s="11"/>
      <c r="J203" s="11"/>
      <c r="K203" s="11"/>
      <c r="N203" s="10"/>
      <c r="O203" s="10"/>
      <c r="P203" s="10"/>
      <c r="Q203" s="10"/>
      <c r="T203" s="11"/>
      <c r="U203" s="11"/>
      <c r="V203" s="11"/>
      <c r="W203" s="11"/>
      <c r="AK203" s="4"/>
      <c r="AL203" s="4"/>
    </row>
    <row r="204" spans="1:38" ht="15.75" x14ac:dyDescent="0.25">
      <c r="A204" t="str">
        <f t="shared" si="3"/>
        <v>Fri</v>
      </c>
      <c r="B204" s="7">
        <v>44715</v>
      </c>
      <c r="H204" s="11"/>
      <c r="I204" s="11"/>
      <c r="J204" s="11"/>
      <c r="K204" s="10"/>
      <c r="L204" s="10"/>
      <c r="M204" s="10"/>
      <c r="N204" s="11"/>
      <c r="O204" s="10"/>
      <c r="P204" s="10"/>
      <c r="R204" s="10"/>
      <c r="S204" s="10"/>
      <c r="AK204" s="4"/>
      <c r="AL204" s="4"/>
    </row>
    <row r="205" spans="1:38" x14ac:dyDescent="0.25">
      <c r="A205" t="str">
        <f t="shared" si="3"/>
        <v>Sat</v>
      </c>
      <c r="B205" s="7">
        <v>44716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27">
        <f>COUNTIF(C199:AJ205,"**")*0.5</f>
        <v>0</v>
      </c>
      <c r="AL205" s="6"/>
    </row>
    <row r="206" spans="1:38" x14ac:dyDescent="0.25">
      <c r="A206" t="str">
        <f t="shared" si="3"/>
        <v>Sun</v>
      </c>
      <c r="B206" s="7">
        <v>44717</v>
      </c>
      <c r="AK206" s="18"/>
      <c r="AL206" s="1"/>
    </row>
    <row r="207" spans="1:38" ht="15.75" x14ac:dyDescent="0.25">
      <c r="A207" t="str">
        <f t="shared" si="3"/>
        <v>Mon</v>
      </c>
      <c r="B207" s="7">
        <v>44718</v>
      </c>
      <c r="F207" s="10"/>
      <c r="G207" s="10"/>
      <c r="H207" s="10"/>
      <c r="I207" s="11"/>
      <c r="J207" s="11"/>
      <c r="K207" s="11"/>
      <c r="L207" s="11"/>
      <c r="M207" s="11"/>
      <c r="O207" s="11"/>
      <c r="P207" s="11"/>
      <c r="Q207" s="11"/>
      <c r="R207" s="10"/>
      <c r="S207" s="10"/>
      <c r="T207" s="10"/>
      <c r="W207" s="10"/>
      <c r="AK207" s="4"/>
      <c r="AL207" s="1"/>
    </row>
    <row r="208" spans="1:38" ht="15.75" x14ac:dyDescent="0.25">
      <c r="A208" t="str">
        <f t="shared" si="3"/>
        <v>Tue</v>
      </c>
      <c r="B208" s="7">
        <v>44719</v>
      </c>
      <c r="K208" s="11"/>
      <c r="L208" s="11"/>
      <c r="M208" s="11"/>
      <c r="Q208" s="10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K208" s="4"/>
      <c r="AL208" s="1"/>
    </row>
    <row r="209" spans="1:38" x14ac:dyDescent="0.25">
      <c r="A209" t="str">
        <f t="shared" si="3"/>
        <v>Wed</v>
      </c>
      <c r="B209" s="7">
        <v>44720</v>
      </c>
      <c r="H209" s="10"/>
      <c r="N209" s="10"/>
      <c r="O209" s="10"/>
      <c r="P209" s="10"/>
      <c r="Q209" s="10"/>
      <c r="AK209" s="4"/>
      <c r="AL209" s="1"/>
    </row>
    <row r="210" spans="1:38" x14ac:dyDescent="0.25">
      <c r="A210" t="str">
        <f t="shared" si="3"/>
        <v>Thu</v>
      </c>
      <c r="B210" s="7">
        <v>44721</v>
      </c>
      <c r="I210" s="10"/>
      <c r="J210" s="10"/>
      <c r="N210" s="10"/>
      <c r="O210" s="10"/>
      <c r="P210" s="10"/>
      <c r="Q210" s="10"/>
      <c r="AK210" s="4"/>
      <c r="AL210" s="1"/>
    </row>
    <row r="211" spans="1:38" x14ac:dyDescent="0.25">
      <c r="A211" t="str">
        <f t="shared" si="3"/>
        <v>Fri</v>
      </c>
      <c r="B211" s="7">
        <v>44722</v>
      </c>
      <c r="I211" s="10"/>
      <c r="J211" s="10"/>
      <c r="K211" s="10"/>
      <c r="L211" s="10"/>
      <c r="M211" s="10"/>
      <c r="N211" s="10"/>
      <c r="R211" s="10"/>
      <c r="S211" s="10"/>
      <c r="AK211" s="4"/>
      <c r="AL211" s="1"/>
    </row>
    <row r="212" spans="1:38" ht="15.75" x14ac:dyDescent="0.25">
      <c r="A212" t="str">
        <f t="shared" si="3"/>
        <v>Sat</v>
      </c>
      <c r="B212" s="7">
        <v>44723</v>
      </c>
      <c r="H212" s="11"/>
      <c r="AK212" s="27">
        <f>COUNTIF(C206:AJ212,"**")*0.5</f>
        <v>0</v>
      </c>
      <c r="AL212" s="4"/>
    </row>
    <row r="213" spans="1:38" x14ac:dyDescent="0.25">
      <c r="A213" t="str">
        <f t="shared" si="3"/>
        <v>Sun</v>
      </c>
      <c r="B213" s="7">
        <v>44724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20"/>
      <c r="V213" s="20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8"/>
      <c r="AL213" s="18"/>
    </row>
    <row r="214" spans="1:38" ht="15.75" x14ac:dyDescent="0.25">
      <c r="A214" t="str">
        <f t="shared" si="3"/>
        <v>Mon</v>
      </c>
      <c r="B214" s="7">
        <v>44725</v>
      </c>
      <c r="E214" s="11"/>
      <c r="F214" s="11"/>
      <c r="G214" s="11"/>
      <c r="H214" s="11"/>
      <c r="K214" s="11"/>
      <c r="L214" s="11"/>
      <c r="M214" s="11"/>
      <c r="N214" s="11"/>
      <c r="O214" s="11"/>
      <c r="P214" s="11"/>
      <c r="Q214" s="11"/>
      <c r="AK214" s="4"/>
      <c r="AL214" s="1"/>
    </row>
    <row r="215" spans="1:38" x14ac:dyDescent="0.25">
      <c r="A215" t="str">
        <f t="shared" si="3"/>
        <v>Tue</v>
      </c>
      <c r="B215" s="7">
        <v>44726</v>
      </c>
      <c r="L215" s="10"/>
      <c r="M215" s="10"/>
      <c r="Q215" s="10"/>
      <c r="R215" s="10"/>
      <c r="S215" s="10"/>
      <c r="AK215" s="4"/>
      <c r="AL215" s="4"/>
    </row>
    <row r="216" spans="1:38" ht="15.75" x14ac:dyDescent="0.25">
      <c r="A216" t="str">
        <f t="shared" si="3"/>
        <v>Wed</v>
      </c>
      <c r="B216" s="7">
        <v>44727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K216" s="4"/>
      <c r="AL216" s="4"/>
    </row>
    <row r="217" spans="1:38" x14ac:dyDescent="0.25">
      <c r="A217" t="str">
        <f t="shared" si="3"/>
        <v>Thu</v>
      </c>
      <c r="B217" s="7">
        <v>44728</v>
      </c>
      <c r="E217" s="10"/>
      <c r="F217" s="10"/>
      <c r="G217" s="10"/>
      <c r="I217" s="10"/>
      <c r="J217" s="10"/>
      <c r="N217" s="10"/>
      <c r="O217" s="10"/>
      <c r="P217" s="10"/>
      <c r="Q217" s="10"/>
      <c r="U217" s="10"/>
      <c r="V217" s="10"/>
      <c r="W217" s="10"/>
      <c r="AK217" s="4"/>
      <c r="AL217" s="4"/>
    </row>
    <row r="218" spans="1:38" x14ac:dyDescent="0.25">
      <c r="A218" t="str">
        <f t="shared" si="3"/>
        <v>Fri</v>
      </c>
      <c r="B218" s="7">
        <v>44729</v>
      </c>
      <c r="F218" s="10"/>
      <c r="G218" s="10"/>
      <c r="H218" s="10"/>
      <c r="I218" s="10"/>
      <c r="J218" s="10"/>
      <c r="K218" s="10"/>
      <c r="N218" s="10"/>
      <c r="O218" s="10"/>
      <c r="P218" s="10"/>
      <c r="Q218" s="10"/>
      <c r="AK218" s="4"/>
      <c r="AL218" s="4"/>
    </row>
    <row r="219" spans="1:38" x14ac:dyDescent="0.25">
      <c r="A219" t="str">
        <f t="shared" si="3"/>
        <v>Sat</v>
      </c>
      <c r="B219" s="7">
        <v>44730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27">
        <f>COUNTIF(C213:AJ219,"**")*0.5</f>
        <v>0</v>
      </c>
      <c r="AL219" s="6"/>
    </row>
    <row r="220" spans="1:38" x14ac:dyDescent="0.25">
      <c r="A220" t="str">
        <f t="shared" si="3"/>
        <v>Sun</v>
      </c>
      <c r="B220" s="7">
        <v>44731</v>
      </c>
      <c r="AK220" s="4"/>
      <c r="AL220" s="4"/>
    </row>
    <row r="221" spans="1:38" ht="15.75" x14ac:dyDescent="0.25">
      <c r="A221" t="str">
        <f t="shared" si="3"/>
        <v>Mon</v>
      </c>
      <c r="B221" s="7">
        <v>44732</v>
      </c>
      <c r="I221" s="11"/>
      <c r="J221" s="11"/>
      <c r="K221" s="11"/>
      <c r="N221" s="11"/>
      <c r="O221" s="11"/>
      <c r="P221" s="11"/>
      <c r="Q221" s="11"/>
      <c r="R221" s="10"/>
      <c r="S221" s="10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K221" s="4"/>
      <c r="AL221" s="4"/>
    </row>
    <row r="222" spans="1:38" ht="15.75" x14ac:dyDescent="0.25">
      <c r="A222" t="str">
        <f t="shared" si="3"/>
        <v>Tue</v>
      </c>
      <c r="B222" s="7">
        <v>44733</v>
      </c>
      <c r="F222" s="10"/>
      <c r="G222" s="10"/>
      <c r="H222" s="10"/>
      <c r="I222" s="10"/>
      <c r="J222" s="10"/>
      <c r="N222" s="11"/>
      <c r="O222" s="11"/>
      <c r="P222" s="11"/>
      <c r="Q222" s="11"/>
      <c r="U222" s="11"/>
      <c r="V222" s="11"/>
      <c r="W222" s="11"/>
      <c r="AK222" s="4"/>
      <c r="AL222" s="4"/>
    </row>
    <row r="223" spans="1:38" ht="15.75" x14ac:dyDescent="0.25">
      <c r="A223" t="str">
        <f t="shared" si="3"/>
        <v>Wed</v>
      </c>
      <c r="B223" s="7">
        <v>44734</v>
      </c>
      <c r="F223" s="10"/>
      <c r="G223" s="10"/>
      <c r="H223" s="10"/>
      <c r="I223" s="10"/>
      <c r="J223" s="10"/>
      <c r="K223" s="10"/>
      <c r="N223" s="11"/>
      <c r="O223" s="11"/>
      <c r="P223" s="11"/>
      <c r="Q223" s="11"/>
      <c r="T223" s="11"/>
      <c r="U223" s="11"/>
      <c r="V223" s="11"/>
      <c r="W223" s="11"/>
      <c r="AJ223" s="11"/>
      <c r="AK223" s="4"/>
      <c r="AL223" s="4"/>
    </row>
    <row r="224" spans="1:38" x14ac:dyDescent="0.25">
      <c r="A224" t="str">
        <f t="shared" si="3"/>
        <v>Thu</v>
      </c>
      <c r="B224" s="7">
        <v>44735</v>
      </c>
      <c r="F224" s="10"/>
      <c r="G224" s="10"/>
      <c r="Q224" s="10"/>
      <c r="R224" s="10"/>
      <c r="S224" s="10"/>
      <c r="AK224" s="4"/>
      <c r="AL224" s="4"/>
    </row>
    <row r="225" spans="1:38" x14ac:dyDescent="0.25">
      <c r="A225" t="str">
        <f t="shared" si="3"/>
        <v>Fri</v>
      </c>
      <c r="B225" s="7">
        <v>44736</v>
      </c>
      <c r="I225" s="10"/>
      <c r="J225" s="10"/>
      <c r="K225" s="10"/>
      <c r="L225" s="10"/>
      <c r="M225" s="10"/>
      <c r="N225" s="10"/>
      <c r="O225" s="10"/>
      <c r="P225" s="10"/>
      <c r="Q225" s="10"/>
      <c r="AK225" s="4"/>
      <c r="AL225" s="4"/>
    </row>
    <row r="226" spans="1:38" ht="15.75" x14ac:dyDescent="0.25">
      <c r="A226" t="str">
        <f t="shared" si="3"/>
        <v>Sat</v>
      </c>
      <c r="B226" s="7">
        <v>44737</v>
      </c>
      <c r="C226" s="13"/>
      <c r="D226" s="13"/>
      <c r="E226" s="14"/>
      <c r="F226" s="14"/>
      <c r="G226" s="14"/>
      <c r="H226" s="14"/>
      <c r="I226" s="13"/>
      <c r="J226" s="13"/>
      <c r="K226" s="14"/>
      <c r="L226" s="14"/>
      <c r="M226" s="14"/>
      <c r="N226" s="14"/>
      <c r="O226" s="13"/>
      <c r="P226" s="13"/>
      <c r="Q226" s="14"/>
      <c r="R226" s="14"/>
      <c r="S226" s="14"/>
      <c r="T226" s="1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27">
        <f>COUNTIF(C220:AJ226,"**")*0.5</f>
        <v>0</v>
      </c>
      <c r="AL226" s="6"/>
    </row>
    <row r="227" spans="1:38" x14ac:dyDescent="0.25">
      <c r="A227" t="str">
        <f t="shared" si="3"/>
        <v>Sun</v>
      </c>
      <c r="B227" s="7">
        <v>44738</v>
      </c>
      <c r="AK227" s="4"/>
      <c r="AL227" s="4"/>
    </row>
    <row r="228" spans="1:38" ht="15.75" x14ac:dyDescent="0.25">
      <c r="A228" t="str">
        <f t="shared" si="3"/>
        <v>Mon</v>
      </c>
      <c r="B228" s="7">
        <v>44739</v>
      </c>
      <c r="I228" s="10"/>
      <c r="J228" s="10"/>
      <c r="K228" s="11"/>
      <c r="L228" s="11"/>
      <c r="M228" s="11"/>
      <c r="N228" s="11"/>
      <c r="O228" s="11"/>
      <c r="P228" s="11"/>
      <c r="Q228" s="11"/>
      <c r="R228" s="11"/>
      <c r="S228" s="11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K228" s="4"/>
      <c r="AL228" s="4"/>
    </row>
    <row r="229" spans="1:38" x14ac:dyDescent="0.25">
      <c r="A229" t="str">
        <f t="shared" si="3"/>
        <v>Tue</v>
      </c>
      <c r="B229" s="7">
        <v>44740</v>
      </c>
      <c r="N229" s="10"/>
      <c r="O229" s="10"/>
      <c r="P229" s="10"/>
      <c r="Q229" s="10"/>
      <c r="R229" s="10"/>
      <c r="S229" s="10"/>
      <c r="AK229" s="4"/>
      <c r="AL229" s="4"/>
    </row>
    <row r="230" spans="1:38" ht="15.75" x14ac:dyDescent="0.25">
      <c r="A230" t="str">
        <f t="shared" si="3"/>
        <v>Wed</v>
      </c>
      <c r="B230" s="7">
        <v>44741</v>
      </c>
      <c r="H230" s="10"/>
      <c r="I230" s="11"/>
      <c r="J230" s="11"/>
      <c r="L230" s="11"/>
      <c r="M230" s="11"/>
      <c r="N230" s="11"/>
      <c r="O230" s="11"/>
      <c r="P230" s="11"/>
      <c r="Q230" s="11"/>
      <c r="T230" s="10"/>
      <c r="AK230" s="4"/>
      <c r="AL230" s="4"/>
    </row>
    <row r="231" spans="1:38" x14ac:dyDescent="0.25">
      <c r="A231" t="str">
        <f t="shared" si="3"/>
        <v>Thu</v>
      </c>
      <c r="B231" s="7">
        <v>44742</v>
      </c>
      <c r="E231" s="10"/>
      <c r="H231" s="10"/>
      <c r="L231" s="10"/>
      <c r="M231" s="10"/>
      <c r="N231" s="10"/>
      <c r="AK231" s="4"/>
      <c r="AL231" s="4"/>
    </row>
    <row r="232" spans="1:38" x14ac:dyDescent="0.25">
      <c r="A232" t="str">
        <f t="shared" si="3"/>
        <v>Fri</v>
      </c>
      <c r="B232" s="7">
        <v>44743</v>
      </c>
      <c r="H232" s="10"/>
      <c r="N232" s="10"/>
      <c r="O232" s="10"/>
      <c r="P232" s="10"/>
      <c r="Q232" s="10"/>
      <c r="R232" s="10"/>
      <c r="S232" s="10"/>
      <c r="AK232" s="4"/>
      <c r="AL232" s="4"/>
    </row>
    <row r="233" spans="1:38" x14ac:dyDescent="0.25">
      <c r="A233" t="str">
        <f t="shared" si="3"/>
        <v>Sat</v>
      </c>
      <c r="B233" s="7">
        <v>44744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27">
        <f>COUNTIF(C227:AJ233,"**")*0.5</f>
        <v>0</v>
      </c>
      <c r="AL233" s="6"/>
    </row>
    <row r="234" spans="1:38" x14ac:dyDescent="0.25">
      <c r="A234" t="str">
        <f t="shared" si="3"/>
        <v>Sun</v>
      </c>
      <c r="B234" s="7">
        <v>44745</v>
      </c>
      <c r="H234" s="10"/>
      <c r="I234" s="10"/>
      <c r="J234" s="10"/>
      <c r="K234" s="10"/>
      <c r="L234" s="10"/>
      <c r="M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K234" s="4"/>
      <c r="AL234" s="4"/>
    </row>
    <row r="235" spans="1:38" x14ac:dyDescent="0.25">
      <c r="A235" t="str">
        <f t="shared" si="3"/>
        <v>Mon</v>
      </c>
      <c r="B235" s="7">
        <v>44746</v>
      </c>
      <c r="E235" s="10"/>
      <c r="H235" s="10"/>
      <c r="I235" s="10"/>
      <c r="J235" s="10"/>
      <c r="K235" s="10"/>
      <c r="L235" s="10"/>
      <c r="M235" s="10"/>
      <c r="N235" s="10"/>
      <c r="Q235" s="10"/>
      <c r="AK235" s="4"/>
      <c r="AL235" s="4"/>
    </row>
    <row r="236" spans="1:38" ht="15.75" x14ac:dyDescent="0.25">
      <c r="A236" t="str">
        <f t="shared" si="3"/>
        <v>Tue</v>
      </c>
      <c r="B236" s="7">
        <v>44747</v>
      </c>
      <c r="H236" s="11"/>
      <c r="I236" s="11"/>
      <c r="J236" s="11"/>
      <c r="K236" s="10"/>
      <c r="L236" s="11"/>
      <c r="M236" s="11"/>
      <c r="N236" s="11"/>
      <c r="O236" s="10"/>
      <c r="P236" s="10"/>
      <c r="Q236" s="11"/>
      <c r="R236" s="11"/>
      <c r="S236" s="11"/>
      <c r="AK236" s="4"/>
      <c r="AL236" s="4"/>
    </row>
    <row r="237" spans="1:38" ht="15.75" x14ac:dyDescent="0.25">
      <c r="A237" t="str">
        <f t="shared" si="3"/>
        <v>Wed</v>
      </c>
      <c r="B237" s="7">
        <v>44748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1"/>
      <c r="P237" s="11"/>
      <c r="AK237" s="4"/>
      <c r="AL237" s="4"/>
    </row>
    <row r="238" spans="1:38" ht="15.75" x14ac:dyDescent="0.25">
      <c r="A238" t="str">
        <f t="shared" si="3"/>
        <v>Thu</v>
      </c>
      <c r="B238" s="7">
        <v>44749</v>
      </c>
      <c r="I238" s="10"/>
      <c r="J238" s="10"/>
      <c r="K238" s="11"/>
      <c r="L238" s="11"/>
      <c r="M238" s="11"/>
      <c r="N238" s="11"/>
      <c r="O238" s="11"/>
      <c r="P238" s="11"/>
      <c r="Q238" s="11"/>
      <c r="AK238" s="4"/>
      <c r="AL238" s="4"/>
    </row>
    <row r="239" spans="1:38" x14ac:dyDescent="0.25">
      <c r="A239" t="str">
        <f t="shared" si="3"/>
        <v>Fri</v>
      </c>
      <c r="B239" s="7">
        <v>44750</v>
      </c>
      <c r="F239" s="10"/>
      <c r="G239" s="10"/>
      <c r="H239" s="10"/>
      <c r="K239" s="23"/>
      <c r="L239" s="23"/>
      <c r="M239" s="23"/>
      <c r="N239" s="23"/>
      <c r="O239" s="23"/>
      <c r="P239" s="23"/>
      <c r="Q239" s="22"/>
      <c r="AK239" s="4"/>
      <c r="AL239" s="4"/>
    </row>
    <row r="240" spans="1:38" x14ac:dyDescent="0.25">
      <c r="A240" t="str">
        <f t="shared" si="3"/>
        <v>Sat</v>
      </c>
      <c r="B240" s="7">
        <v>44751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27">
        <f>COUNTIF(C234:AJ240,"**")*0.5</f>
        <v>0</v>
      </c>
      <c r="AL240" s="6"/>
    </row>
    <row r="241" spans="1:38" ht="15.75" x14ac:dyDescent="0.25">
      <c r="A241" t="str">
        <f t="shared" si="3"/>
        <v>Sun</v>
      </c>
      <c r="B241" s="7">
        <v>44752</v>
      </c>
      <c r="O241" s="11"/>
      <c r="P241" s="11"/>
      <c r="Q241" s="11"/>
      <c r="AK241" s="4"/>
      <c r="AL241" s="4"/>
    </row>
    <row r="242" spans="1:38" ht="15.75" x14ac:dyDescent="0.25">
      <c r="A242" t="str">
        <f t="shared" si="3"/>
        <v>Mon</v>
      </c>
      <c r="B242" s="7">
        <v>44753</v>
      </c>
      <c r="F242" s="11"/>
      <c r="G242" s="11"/>
      <c r="H242" s="11"/>
      <c r="K242" s="11"/>
      <c r="L242" s="11"/>
      <c r="M242" s="11"/>
      <c r="O242" s="11"/>
      <c r="P242" s="11"/>
      <c r="Q242" s="11"/>
      <c r="AK242" s="4"/>
      <c r="AL242" s="4"/>
    </row>
    <row r="243" spans="1:38" ht="15.75" x14ac:dyDescent="0.25">
      <c r="A243" t="str">
        <f t="shared" si="3"/>
        <v>Tue</v>
      </c>
      <c r="B243" s="7">
        <v>44754</v>
      </c>
      <c r="H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AK243" s="4"/>
      <c r="AL243" s="4"/>
    </row>
    <row r="244" spans="1:38" x14ac:dyDescent="0.25">
      <c r="A244" t="str">
        <f t="shared" si="3"/>
        <v>Wed</v>
      </c>
      <c r="B244" s="7">
        <v>44755</v>
      </c>
      <c r="K244" s="10"/>
      <c r="L244" s="10"/>
      <c r="M244" s="10"/>
      <c r="N244" s="10"/>
      <c r="AK244" s="4"/>
      <c r="AL244" s="4"/>
    </row>
    <row r="245" spans="1:38" ht="15.75" x14ac:dyDescent="0.25">
      <c r="A245" t="str">
        <f t="shared" si="3"/>
        <v>Thu</v>
      </c>
      <c r="B245" s="7">
        <v>44756</v>
      </c>
      <c r="F245" s="10"/>
      <c r="G245" s="10"/>
      <c r="H245" s="10"/>
      <c r="L245" s="11"/>
      <c r="M245" s="11"/>
      <c r="N245" s="11"/>
      <c r="O245" s="11"/>
      <c r="P245" s="11"/>
      <c r="Q245" s="11"/>
      <c r="R245" s="11"/>
      <c r="S245" s="11"/>
      <c r="T245" s="11"/>
      <c r="AK245" s="4"/>
      <c r="AL245" s="4"/>
    </row>
    <row r="246" spans="1:38" ht="15.75" x14ac:dyDescent="0.25">
      <c r="A246" t="str">
        <f t="shared" si="3"/>
        <v>Fri</v>
      </c>
      <c r="B246" s="7">
        <v>44757</v>
      </c>
      <c r="H246" s="10"/>
      <c r="I246" s="10"/>
      <c r="J246" s="10"/>
      <c r="K246" s="11"/>
      <c r="L246" s="11"/>
      <c r="M246" s="11"/>
      <c r="N246" s="11"/>
      <c r="O246" s="10"/>
      <c r="P246" s="10"/>
      <c r="Q246" s="10"/>
      <c r="AK246" s="4"/>
      <c r="AL246" s="4"/>
    </row>
    <row r="247" spans="1:38" x14ac:dyDescent="0.25">
      <c r="A247" t="str">
        <f t="shared" si="3"/>
        <v>Sat</v>
      </c>
      <c r="B247" s="7">
        <v>44758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27">
        <f>COUNTIF(C241:AJ247,"**")*0.5</f>
        <v>0</v>
      </c>
      <c r="AL247" s="6"/>
    </row>
    <row r="248" spans="1:38" x14ac:dyDescent="0.25">
      <c r="A248" t="str">
        <f t="shared" si="3"/>
        <v>Sun</v>
      </c>
      <c r="B248" s="7">
        <v>44759</v>
      </c>
      <c r="AK248" s="4"/>
      <c r="AL248" s="4"/>
    </row>
    <row r="249" spans="1:38" x14ac:dyDescent="0.25">
      <c r="A249" t="str">
        <f t="shared" si="3"/>
        <v>Mon</v>
      </c>
      <c r="B249" s="7">
        <v>44760</v>
      </c>
      <c r="H249" s="10"/>
      <c r="I249" s="10"/>
      <c r="J249" s="10"/>
      <c r="K249" s="10"/>
      <c r="L249" s="23"/>
      <c r="M249" s="23"/>
      <c r="O249" s="10"/>
      <c r="P249" s="10"/>
      <c r="Q249" s="10"/>
      <c r="R249" s="10"/>
      <c r="S249" s="10"/>
      <c r="T249" s="10"/>
      <c r="U249" s="10"/>
      <c r="V249" s="10"/>
      <c r="W249" s="10"/>
      <c r="AK249" s="4"/>
      <c r="AL249" s="4"/>
    </row>
    <row r="250" spans="1:38" x14ac:dyDescent="0.25">
      <c r="A250" t="str">
        <f t="shared" si="3"/>
        <v>Tue</v>
      </c>
      <c r="B250" s="7">
        <v>44761</v>
      </c>
      <c r="H250" s="10"/>
      <c r="I250" s="10"/>
      <c r="J250" s="10"/>
      <c r="K250" s="10"/>
      <c r="AK250" s="4"/>
      <c r="AL250" s="4"/>
    </row>
    <row r="251" spans="1:38" x14ac:dyDescent="0.25">
      <c r="A251" t="str">
        <f t="shared" si="3"/>
        <v>Wed</v>
      </c>
      <c r="B251" s="7">
        <v>44762</v>
      </c>
      <c r="F251" s="10"/>
      <c r="G251" s="10"/>
      <c r="H251" s="10"/>
      <c r="R251" s="10"/>
      <c r="S251" s="10"/>
      <c r="AK251" s="4"/>
      <c r="AL251" s="4"/>
    </row>
    <row r="252" spans="1:38" ht="15.75" x14ac:dyDescent="0.25">
      <c r="A252" t="str">
        <f t="shared" si="3"/>
        <v>Thu</v>
      </c>
      <c r="B252" s="7">
        <v>44763</v>
      </c>
      <c r="H252" s="10"/>
      <c r="I252" s="10"/>
      <c r="J252" s="10"/>
      <c r="K252" s="11"/>
      <c r="L252" s="11"/>
      <c r="M252" s="11"/>
      <c r="N252" s="11"/>
      <c r="O252" s="11"/>
      <c r="P252" s="11"/>
      <c r="Q252" s="11"/>
      <c r="R252" s="11"/>
      <c r="S252" s="11"/>
      <c r="U252" s="11"/>
      <c r="V252" s="11"/>
      <c r="W252" s="11"/>
      <c r="AK252" s="4"/>
      <c r="AL252" s="4"/>
    </row>
    <row r="253" spans="1:38" ht="15.75" x14ac:dyDescent="0.25">
      <c r="A253" t="str">
        <f t="shared" si="3"/>
        <v>Fri</v>
      </c>
      <c r="B253" s="7">
        <v>44764</v>
      </c>
      <c r="F253" s="11"/>
      <c r="G253" s="11"/>
      <c r="H253" s="11"/>
      <c r="K253" s="11"/>
      <c r="L253" s="11"/>
      <c r="M253" s="11"/>
      <c r="N253" s="11"/>
      <c r="O253" s="10"/>
      <c r="P253" s="10"/>
      <c r="Q253" s="10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K253" s="4"/>
      <c r="AL253" s="4"/>
    </row>
    <row r="254" spans="1:38" x14ac:dyDescent="0.25">
      <c r="A254" t="str">
        <f t="shared" si="3"/>
        <v>Sat</v>
      </c>
      <c r="B254" s="7">
        <v>44765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27">
        <f>COUNTIF(C248:AJ254,"**")*0.5</f>
        <v>0</v>
      </c>
      <c r="AL254" s="6"/>
    </row>
    <row r="255" spans="1:38" x14ac:dyDescent="0.25">
      <c r="A255" t="str">
        <f t="shared" si="3"/>
        <v>Sun</v>
      </c>
      <c r="B255" s="7">
        <v>44766</v>
      </c>
      <c r="AK255" s="4"/>
      <c r="AL255" s="4"/>
    </row>
    <row r="256" spans="1:38" ht="15.75" x14ac:dyDescent="0.25">
      <c r="A256" t="str">
        <f t="shared" si="3"/>
        <v>Mon</v>
      </c>
      <c r="B256" s="7">
        <v>44767</v>
      </c>
      <c r="H256" s="11"/>
      <c r="I256" s="11"/>
      <c r="J256" s="11"/>
      <c r="K256" s="11"/>
      <c r="N256" s="10"/>
      <c r="O256" s="10"/>
      <c r="P256" s="10"/>
      <c r="Q256" s="10"/>
      <c r="AK256" s="4"/>
      <c r="AL256" s="4"/>
    </row>
    <row r="257" spans="1:38" ht="15.75" x14ac:dyDescent="0.25">
      <c r="A257" t="str">
        <f t="shared" si="3"/>
        <v>Tue</v>
      </c>
      <c r="B257" s="7">
        <v>44768</v>
      </c>
      <c r="K257" s="11"/>
      <c r="L257" s="11"/>
      <c r="M257" s="11"/>
      <c r="N257" s="11"/>
      <c r="Q257" s="11"/>
      <c r="R257" s="11"/>
      <c r="S257" s="11"/>
      <c r="T257" s="11"/>
      <c r="AK257" s="4"/>
      <c r="AL257" s="4"/>
    </row>
    <row r="258" spans="1:38" ht="15.75" x14ac:dyDescent="0.25">
      <c r="A258" t="str">
        <f t="shared" si="3"/>
        <v>Wed</v>
      </c>
      <c r="B258" s="7">
        <v>44769</v>
      </c>
      <c r="H258" s="11"/>
      <c r="I258" s="11"/>
      <c r="J258" s="11"/>
      <c r="K258" s="11"/>
      <c r="N258" s="11"/>
      <c r="O258" s="11"/>
      <c r="P258" s="11"/>
      <c r="Q258" s="11"/>
      <c r="AK258" s="4"/>
      <c r="AL258" s="4"/>
    </row>
    <row r="259" spans="1:38" ht="15.75" x14ac:dyDescent="0.25">
      <c r="A259" t="str">
        <f t="shared" si="3"/>
        <v>Thu</v>
      </c>
      <c r="B259" s="7">
        <v>44770</v>
      </c>
      <c r="I259" s="11"/>
      <c r="J259" s="11"/>
      <c r="K259" s="11"/>
      <c r="L259" s="11"/>
      <c r="M259" s="11"/>
      <c r="N259" s="10"/>
      <c r="O259" s="10"/>
      <c r="P259" s="10"/>
      <c r="T259" s="11"/>
      <c r="U259" s="11"/>
      <c r="V259" s="11"/>
      <c r="W259" s="11"/>
      <c r="AK259" s="4"/>
      <c r="AL259" s="4"/>
    </row>
    <row r="260" spans="1:38" ht="15.75" x14ac:dyDescent="0.25">
      <c r="A260" t="str">
        <f t="shared" ref="A260:A293" si="4">TEXT(B260, "DDD")</f>
        <v>Fri</v>
      </c>
      <c r="B260" s="7">
        <v>44771</v>
      </c>
      <c r="I260" s="10"/>
      <c r="J260" s="10"/>
      <c r="K260" s="10"/>
      <c r="L260" s="11"/>
      <c r="M260" s="11"/>
      <c r="O260" s="10"/>
      <c r="P260" s="10"/>
      <c r="Q260" s="10"/>
      <c r="R260" s="10"/>
      <c r="S260" s="10"/>
      <c r="AK260" s="4"/>
      <c r="AL260" s="4"/>
    </row>
    <row r="261" spans="1:38" x14ac:dyDescent="0.25">
      <c r="A261" t="str">
        <f t="shared" si="4"/>
        <v>Sat</v>
      </c>
      <c r="B261" s="7">
        <v>44772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27">
        <f>COUNTIF(C255:AJ261,"**")*0.5</f>
        <v>0</v>
      </c>
      <c r="AL261" s="6"/>
    </row>
    <row r="262" spans="1:38" x14ac:dyDescent="0.25">
      <c r="A262" t="str">
        <f t="shared" si="4"/>
        <v>Sun</v>
      </c>
      <c r="B262" s="7">
        <v>44773</v>
      </c>
      <c r="AK262" s="4"/>
      <c r="AL262" s="4"/>
    </row>
    <row r="263" spans="1:38" ht="15.75" x14ac:dyDescent="0.25">
      <c r="A263" t="str">
        <f t="shared" si="4"/>
        <v>Mon</v>
      </c>
      <c r="B263" s="7">
        <v>44774</v>
      </c>
      <c r="I263" s="11"/>
      <c r="J263" s="11"/>
      <c r="K263" s="11"/>
      <c r="N263" s="11"/>
      <c r="O263" s="11"/>
      <c r="P263" s="11"/>
      <c r="AK263" s="4"/>
      <c r="AL263" s="4"/>
    </row>
    <row r="264" spans="1:38" ht="15.75" x14ac:dyDescent="0.25">
      <c r="A264" t="str">
        <f t="shared" si="4"/>
        <v>Tue</v>
      </c>
      <c r="B264" s="7">
        <v>44775</v>
      </c>
      <c r="E264" s="11"/>
      <c r="F264" s="11"/>
      <c r="G264" s="11"/>
      <c r="T264" s="11"/>
      <c r="U264" s="11"/>
      <c r="V264" s="11"/>
      <c r="AK264" s="4"/>
      <c r="AL264" s="4"/>
    </row>
    <row r="265" spans="1:38" ht="15.75" x14ac:dyDescent="0.25">
      <c r="A265" t="str">
        <f t="shared" si="4"/>
        <v>Wed</v>
      </c>
      <c r="B265" s="7">
        <v>44776</v>
      </c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4"/>
      <c r="AL265" s="4"/>
    </row>
    <row r="266" spans="1:38" x14ac:dyDescent="0.25">
      <c r="A266" t="str">
        <f t="shared" si="4"/>
        <v>Thu</v>
      </c>
      <c r="B266" s="7">
        <v>44777</v>
      </c>
      <c r="AK266" s="4"/>
      <c r="AL266" s="4"/>
    </row>
    <row r="267" spans="1:38" x14ac:dyDescent="0.25">
      <c r="A267" t="str">
        <f t="shared" si="4"/>
        <v>Fri</v>
      </c>
      <c r="B267" s="7">
        <v>44778</v>
      </c>
      <c r="I267" s="10"/>
      <c r="J267" s="10"/>
      <c r="K267" s="10"/>
      <c r="L267" s="10"/>
      <c r="M267" s="10"/>
      <c r="N267" s="10"/>
      <c r="O267" s="10"/>
      <c r="P267" s="10"/>
      <c r="Q267" s="10"/>
      <c r="AK267" s="4"/>
      <c r="AL267" s="4"/>
    </row>
    <row r="268" spans="1:38" x14ac:dyDescent="0.25">
      <c r="A268" t="str">
        <f t="shared" si="4"/>
        <v>Sat</v>
      </c>
      <c r="B268" s="7">
        <v>44779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27">
        <f>COUNTIF(C262:AJ268,"**")*0.5</f>
        <v>0</v>
      </c>
      <c r="AL268" s="6"/>
    </row>
    <row r="269" spans="1:38" x14ac:dyDescent="0.25">
      <c r="A269" t="str">
        <f t="shared" si="4"/>
        <v>Sun</v>
      </c>
      <c r="B269" s="7">
        <v>44780</v>
      </c>
      <c r="AK269" s="4"/>
      <c r="AL269" s="4"/>
    </row>
    <row r="270" spans="1:38" x14ac:dyDescent="0.25">
      <c r="A270" t="str">
        <f t="shared" si="4"/>
        <v>Mon</v>
      </c>
      <c r="B270" s="7">
        <v>44781</v>
      </c>
      <c r="K270" s="10"/>
      <c r="AK270" s="4"/>
      <c r="AL270" s="4"/>
    </row>
    <row r="271" spans="1:38" ht="15.75" x14ac:dyDescent="0.25">
      <c r="A271" t="str">
        <f t="shared" si="4"/>
        <v>Tue</v>
      </c>
      <c r="B271" s="7">
        <v>44782</v>
      </c>
      <c r="N271" s="11"/>
      <c r="O271" s="11"/>
      <c r="P271" s="11"/>
      <c r="Q271" s="11"/>
      <c r="R271" s="11"/>
      <c r="S271" s="11"/>
      <c r="T271" s="10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K271" s="4"/>
      <c r="AL271" s="4"/>
    </row>
    <row r="272" spans="1:38" ht="15.75" x14ac:dyDescent="0.25">
      <c r="A272" t="str">
        <f t="shared" si="4"/>
        <v>Wed</v>
      </c>
      <c r="B272" s="7">
        <v>44783</v>
      </c>
      <c r="I272" s="11"/>
      <c r="J272" s="11"/>
      <c r="K272" s="11"/>
      <c r="L272" s="11"/>
      <c r="M272" s="11"/>
      <c r="N272" s="11"/>
      <c r="O272" s="11"/>
      <c r="P272" s="11"/>
      <c r="AK272" s="4"/>
      <c r="AL272" s="4"/>
    </row>
    <row r="273" spans="1:38" x14ac:dyDescent="0.25">
      <c r="A273" t="str">
        <f t="shared" si="4"/>
        <v>Thu</v>
      </c>
      <c r="B273" s="7">
        <v>44784</v>
      </c>
      <c r="AK273" s="4"/>
      <c r="AL273" s="4"/>
    </row>
    <row r="274" spans="1:38" x14ac:dyDescent="0.25">
      <c r="A274" t="str">
        <f t="shared" si="4"/>
        <v>Fri</v>
      </c>
      <c r="B274" s="7">
        <v>44785</v>
      </c>
      <c r="AK274" s="4"/>
      <c r="AL274" s="4"/>
    </row>
    <row r="275" spans="1:38" x14ac:dyDescent="0.25">
      <c r="A275" t="str">
        <f t="shared" si="4"/>
        <v>Sat</v>
      </c>
      <c r="B275" s="7">
        <v>44786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27">
        <f>COUNTIF(C269:AJ275,"**")*0.5</f>
        <v>0</v>
      </c>
      <c r="AL275" s="6"/>
    </row>
    <row r="276" spans="1:38" x14ac:dyDescent="0.25">
      <c r="A276" t="str">
        <f t="shared" si="4"/>
        <v>Sun</v>
      </c>
      <c r="B276" s="7">
        <v>44787</v>
      </c>
      <c r="W276" s="10"/>
      <c r="AK276" s="4"/>
      <c r="AL276" s="4"/>
    </row>
    <row r="277" spans="1:38" ht="15.75" x14ac:dyDescent="0.25">
      <c r="A277" t="str">
        <f t="shared" si="4"/>
        <v>Mon</v>
      </c>
      <c r="B277" s="7">
        <v>44788</v>
      </c>
      <c r="F277" s="10"/>
      <c r="G277" s="10"/>
      <c r="H277" s="10"/>
      <c r="K277" s="11"/>
      <c r="L277" s="11"/>
      <c r="M277" s="11"/>
      <c r="AK277" s="4"/>
      <c r="AL277" s="4"/>
    </row>
    <row r="278" spans="1:38" ht="15.75" x14ac:dyDescent="0.25">
      <c r="A278" t="str">
        <f t="shared" si="4"/>
        <v>Tue</v>
      </c>
      <c r="B278" s="7">
        <v>44789</v>
      </c>
      <c r="K278" s="11"/>
      <c r="L278" s="11"/>
      <c r="M278" s="11"/>
      <c r="N278" s="11"/>
      <c r="O278" s="11"/>
      <c r="P278" s="11"/>
      <c r="Q278" s="11"/>
      <c r="T278" s="11"/>
      <c r="AK278" s="4"/>
      <c r="AL278" s="4"/>
    </row>
    <row r="279" spans="1:38" ht="15.75" x14ac:dyDescent="0.25">
      <c r="A279" t="str">
        <f t="shared" si="4"/>
        <v>Wed</v>
      </c>
      <c r="B279" s="7">
        <v>44790</v>
      </c>
      <c r="L279" s="11"/>
      <c r="M279" s="11"/>
      <c r="N279" s="11"/>
      <c r="O279" s="11"/>
      <c r="P279" s="11"/>
      <c r="Q279" s="11"/>
      <c r="R279" s="11"/>
      <c r="S279" s="11"/>
      <c r="AK279" s="4"/>
      <c r="AL279" s="4"/>
    </row>
    <row r="280" spans="1:38" ht="15.75" x14ac:dyDescent="0.25">
      <c r="A280" t="str">
        <f t="shared" si="4"/>
        <v>Thu</v>
      </c>
      <c r="B280" s="7">
        <v>44791</v>
      </c>
      <c r="F280" s="11"/>
      <c r="G280" s="11"/>
      <c r="H280" s="11"/>
      <c r="I280" s="11"/>
      <c r="J280" s="11"/>
      <c r="K280" s="11"/>
      <c r="L280" s="11"/>
      <c r="M280" s="11"/>
      <c r="AK280" s="4"/>
      <c r="AL280" s="4"/>
    </row>
    <row r="281" spans="1:38" ht="15.75" x14ac:dyDescent="0.25">
      <c r="A281" t="str">
        <f t="shared" si="4"/>
        <v>Fri</v>
      </c>
      <c r="B281" s="7">
        <v>44792</v>
      </c>
      <c r="I281" s="10"/>
      <c r="J281" s="10"/>
      <c r="K281" s="10"/>
      <c r="L281" s="11"/>
      <c r="M281" s="11"/>
      <c r="N281" s="11"/>
      <c r="O281" s="11"/>
      <c r="P281" s="11"/>
      <c r="Q281" s="11"/>
      <c r="R281" s="11"/>
      <c r="S281" s="11"/>
      <c r="T281" s="11"/>
      <c r="AK281" s="4"/>
      <c r="AL281" s="4"/>
    </row>
    <row r="282" spans="1:38" x14ac:dyDescent="0.25">
      <c r="A282" t="str">
        <f t="shared" si="4"/>
        <v>Sat</v>
      </c>
      <c r="B282" s="7">
        <v>44793</v>
      </c>
      <c r="AK282" s="27">
        <f>COUNTIF(C276:AJ282,"**")*0.5</f>
        <v>0</v>
      </c>
      <c r="AL282" s="6"/>
    </row>
    <row r="283" spans="1:38" x14ac:dyDescent="0.25">
      <c r="A283" t="str">
        <f t="shared" si="4"/>
        <v>Sun</v>
      </c>
      <c r="B283" s="7">
        <v>44794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21"/>
      <c r="AL283" s="4"/>
    </row>
    <row r="284" spans="1:38" ht="15.75" x14ac:dyDescent="0.25">
      <c r="A284" t="str">
        <f t="shared" si="4"/>
        <v>Mon</v>
      </c>
      <c r="B284" s="7">
        <v>44795</v>
      </c>
      <c r="I284" s="11"/>
      <c r="J284" s="11"/>
      <c r="K284" s="11"/>
      <c r="L284" s="11"/>
      <c r="M284" s="11"/>
      <c r="N284" s="11"/>
      <c r="O284" s="11"/>
      <c r="P284" s="11"/>
      <c r="R284" s="11"/>
      <c r="S284" s="11"/>
      <c r="T284" s="11"/>
      <c r="AK284" s="4"/>
      <c r="AL284" s="4"/>
    </row>
    <row r="285" spans="1:38" x14ac:dyDescent="0.25">
      <c r="A285" t="str">
        <f t="shared" si="4"/>
        <v>Tue</v>
      </c>
      <c r="B285" s="7">
        <v>44796</v>
      </c>
      <c r="AK285" s="4"/>
      <c r="AL285" s="4"/>
    </row>
    <row r="286" spans="1:38" x14ac:dyDescent="0.25">
      <c r="A286" t="str">
        <f t="shared" si="4"/>
        <v>Wed</v>
      </c>
      <c r="B286" s="7">
        <v>44797</v>
      </c>
      <c r="H286" s="10"/>
      <c r="I286" s="10"/>
      <c r="J286" s="10"/>
      <c r="K286" s="10"/>
      <c r="AK286" s="4"/>
      <c r="AL286" s="4"/>
    </row>
    <row r="287" spans="1:38" ht="15.75" x14ac:dyDescent="0.25">
      <c r="A287" t="str">
        <f t="shared" si="4"/>
        <v>Thu</v>
      </c>
      <c r="B287" s="7">
        <v>44798</v>
      </c>
      <c r="I287" s="10"/>
      <c r="J287" s="10"/>
      <c r="L287" s="11"/>
      <c r="M287" s="11"/>
      <c r="N287" s="11"/>
      <c r="O287" s="11"/>
      <c r="P287" s="11"/>
      <c r="Q287" s="11"/>
      <c r="T287" s="11"/>
      <c r="U287" s="11"/>
      <c r="V287" s="11"/>
      <c r="AK287" s="4"/>
      <c r="AL287" s="4"/>
    </row>
    <row r="288" spans="1:38" ht="15.75" x14ac:dyDescent="0.25">
      <c r="A288" t="str">
        <f t="shared" si="4"/>
        <v>Fri</v>
      </c>
      <c r="B288" s="7">
        <v>44799</v>
      </c>
      <c r="H288" s="11"/>
      <c r="I288" s="11"/>
      <c r="J288" s="11"/>
      <c r="K288" s="11"/>
      <c r="L288" s="11"/>
      <c r="M288" s="11"/>
      <c r="N288" s="11"/>
      <c r="Q288" s="11"/>
      <c r="R288" s="11"/>
      <c r="S288" s="11"/>
      <c r="T288" s="11"/>
      <c r="U288" s="11"/>
      <c r="V288" s="11"/>
      <c r="W288" s="11"/>
      <c r="AK288" s="4"/>
      <c r="AL288" s="4"/>
    </row>
    <row r="289" spans="1:38" x14ac:dyDescent="0.25">
      <c r="A289" t="str">
        <f t="shared" si="4"/>
        <v>Sat</v>
      </c>
      <c r="B289" s="7">
        <v>44800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27">
        <f>COUNTIF(C283:AJ289,"**")*0.5</f>
        <v>0</v>
      </c>
      <c r="AL289" s="6"/>
    </row>
    <row r="290" spans="1:38" ht="15.75" x14ac:dyDescent="0.25">
      <c r="A290" t="str">
        <f t="shared" si="4"/>
        <v>Sun</v>
      </c>
      <c r="B290" s="7">
        <v>44801</v>
      </c>
      <c r="F290" s="11"/>
      <c r="G290" s="11"/>
      <c r="H290" s="11"/>
      <c r="I290" s="11"/>
      <c r="J290" s="11"/>
      <c r="K290" s="11"/>
      <c r="L290" s="11"/>
      <c r="M290" s="11"/>
      <c r="AK290" s="4"/>
      <c r="AL290" s="4"/>
    </row>
    <row r="291" spans="1:38" ht="15.75" x14ac:dyDescent="0.25">
      <c r="A291" t="str">
        <f t="shared" si="4"/>
        <v>Mon</v>
      </c>
      <c r="B291" s="7">
        <v>44802</v>
      </c>
      <c r="F291" s="11"/>
      <c r="G291" s="11"/>
      <c r="H291" s="11"/>
      <c r="I291" s="11"/>
      <c r="J291" s="11"/>
      <c r="K291" s="11"/>
      <c r="L291" s="11"/>
      <c r="M291" s="11"/>
      <c r="AK291" s="4"/>
      <c r="AL291" s="4"/>
    </row>
    <row r="292" spans="1:38" x14ac:dyDescent="0.25">
      <c r="A292" t="str">
        <f t="shared" si="4"/>
        <v>Tue</v>
      </c>
      <c r="B292" s="7">
        <v>44803</v>
      </c>
      <c r="F292" s="10"/>
      <c r="G292" s="10"/>
      <c r="R292" s="10"/>
      <c r="S292" s="10"/>
      <c r="T292" s="10"/>
      <c r="AK292" s="4"/>
      <c r="AL292" s="4"/>
    </row>
    <row r="293" spans="1:38" x14ac:dyDescent="0.25">
      <c r="A293" t="str">
        <f t="shared" si="4"/>
        <v>Wed</v>
      </c>
      <c r="B293" s="7">
        <v>44804</v>
      </c>
      <c r="AK293" s="4"/>
      <c r="AL293" s="4"/>
    </row>
  </sheetData>
  <mergeCells count="1">
    <mergeCell ref="C2:AJ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ADA2-1CB5-4569-B588-B85750F50E5F}">
  <sheetPr codeName="Sheet3"/>
  <dimension ref="B2:D22"/>
  <sheetViews>
    <sheetView tabSelected="1" workbookViewId="0">
      <selection activeCell="B23" sqref="B23"/>
    </sheetView>
  </sheetViews>
  <sheetFormatPr defaultRowHeight="15" x14ac:dyDescent="0.25"/>
  <cols>
    <col min="2" max="2" width="13" customWidth="1"/>
    <col min="3" max="3" width="22.85546875" customWidth="1"/>
  </cols>
  <sheetData>
    <row r="2" spans="2:4" x14ac:dyDescent="0.25">
      <c r="B2" t="s">
        <v>55</v>
      </c>
      <c r="D2" t="s">
        <v>56</v>
      </c>
    </row>
    <row r="3" spans="2:4" x14ac:dyDescent="0.25">
      <c r="B3" s="32">
        <f>COUNTIF('Time Logger'!C3:AJ293,"*marking*")*0.5</f>
        <v>4</v>
      </c>
      <c r="C3" s="36" t="s">
        <v>50</v>
      </c>
      <c r="D3" s="31">
        <f t="shared" ref="D3:D17" si="0">(B3/$B$18)*100</f>
        <v>8</v>
      </c>
    </row>
    <row r="4" spans="2:4" x14ac:dyDescent="0.25">
      <c r="B4" s="32">
        <f>COUNTIF('Time Logger'!C3:AJ293,"*preparation*")*0.5</f>
        <v>9.5</v>
      </c>
      <c r="C4" s="42" t="s">
        <v>7</v>
      </c>
      <c r="D4" s="31">
        <f t="shared" si="0"/>
        <v>19</v>
      </c>
    </row>
    <row r="5" spans="2:4" x14ac:dyDescent="0.25">
      <c r="B5" s="32">
        <f>COUNTIF('Time Logger'!C3:AJ293,"*supervision*")*0.5</f>
        <v>0</v>
      </c>
      <c r="C5" s="37" t="s">
        <v>14</v>
      </c>
      <c r="D5" s="31">
        <f t="shared" si="0"/>
        <v>0</v>
      </c>
    </row>
    <row r="6" spans="2:4" x14ac:dyDescent="0.25">
      <c r="B6" s="32">
        <f>COUNTIF('Time Logger'!C3:AJ293,"*travel*")*0.5</f>
        <v>0</v>
      </c>
      <c r="C6" s="43" t="s">
        <v>13</v>
      </c>
      <c r="D6" s="31">
        <f t="shared" si="0"/>
        <v>0</v>
      </c>
    </row>
    <row r="7" spans="2:4" x14ac:dyDescent="0.25">
      <c r="B7" s="32">
        <f>COUNTIF('Time Logger'!C3:AJ293,"*development*")*0.5</f>
        <v>0</v>
      </c>
      <c r="C7" s="38" t="s">
        <v>9</v>
      </c>
      <c r="D7" s="31">
        <f t="shared" si="0"/>
        <v>0</v>
      </c>
    </row>
    <row r="8" spans="2:4" x14ac:dyDescent="0.25">
      <c r="B8" s="32">
        <f>COUNTIF('Time Logger'!C3:AJ293,"*assessments*")*0.5</f>
        <v>0</v>
      </c>
      <c r="C8" s="44" t="s">
        <v>8</v>
      </c>
      <c r="D8" s="31">
        <f t="shared" si="0"/>
        <v>0</v>
      </c>
    </row>
    <row r="9" spans="2:4" x14ac:dyDescent="0.25">
      <c r="B9" s="32">
        <f>COUNTIF('Time Logger'!C3:AJ293,"*support*")*0.5</f>
        <v>0</v>
      </c>
      <c r="C9" s="39" t="s">
        <v>12</v>
      </c>
      <c r="D9" s="31">
        <f t="shared" si="0"/>
        <v>0</v>
      </c>
    </row>
    <row r="10" spans="2:4" x14ac:dyDescent="0.25">
      <c r="B10" s="32">
        <f>COUNTIF('Time Logger'!C3:AJ293,"*vle*")*0.5</f>
        <v>2</v>
      </c>
      <c r="C10" s="45" t="s">
        <v>62</v>
      </c>
      <c r="D10" s="31">
        <f t="shared" si="0"/>
        <v>4</v>
      </c>
    </row>
    <row r="11" spans="2:4" x14ac:dyDescent="0.25">
      <c r="B11" s="32">
        <f>COUNTIF('Time Logger'!C3:AJ293,"*teaching*")*0.5</f>
        <v>12.5</v>
      </c>
      <c r="C11" s="40" t="s">
        <v>11</v>
      </c>
      <c r="D11" s="31">
        <f t="shared" si="0"/>
        <v>25</v>
      </c>
    </row>
    <row r="12" spans="2:4" x14ac:dyDescent="0.25">
      <c r="B12" s="32">
        <f>COUNTIF('Time Logger'!C3:AJ293,"*other*")*0.5</f>
        <v>3</v>
      </c>
      <c r="C12" s="46" t="s">
        <v>10</v>
      </c>
      <c r="D12" s="31">
        <f t="shared" si="0"/>
        <v>6</v>
      </c>
    </row>
    <row r="13" spans="2:4" x14ac:dyDescent="0.25">
      <c r="B13" s="32">
        <f>COUNTIF('Time Logger'!C3:AJ293,"*research*")*0.5</f>
        <v>6.5</v>
      </c>
      <c r="C13" s="41" t="s">
        <v>4</v>
      </c>
      <c r="D13" s="31">
        <f t="shared" si="0"/>
        <v>13</v>
      </c>
    </row>
    <row r="14" spans="2:4" x14ac:dyDescent="0.25">
      <c r="B14" s="32">
        <f>COUNTIF('Time Logger'!C3:AJ293,"*admin (general)*")*0.5</f>
        <v>3.5</v>
      </c>
      <c r="C14" s="47" t="s">
        <v>60</v>
      </c>
      <c r="D14" s="31">
        <f t="shared" si="0"/>
        <v>7.0000000000000009</v>
      </c>
    </row>
    <row r="15" spans="2:4" x14ac:dyDescent="0.25">
      <c r="B15" s="32">
        <f>COUNTIF('Time Logger'!C3:AJ293,"*admin (student emails)*")*0.5</f>
        <v>7.5</v>
      </c>
      <c r="C15" s="48" t="s">
        <v>6</v>
      </c>
      <c r="D15" s="31">
        <f t="shared" si="0"/>
        <v>15</v>
      </c>
    </row>
    <row r="16" spans="2:4" x14ac:dyDescent="0.25">
      <c r="B16" s="32">
        <f>COUNTIF('Time Logger'!C3:AJ293,"*admin (specific)*")*0.5</f>
        <v>0</v>
      </c>
      <c r="C16" s="16" t="s">
        <v>61</v>
      </c>
      <c r="D16" s="31">
        <f t="shared" si="0"/>
        <v>0</v>
      </c>
    </row>
    <row r="17" spans="2:4" x14ac:dyDescent="0.25">
      <c r="B17" s="32">
        <f>COUNTIF('Time Logger'!C3:AJ293,"*union*")*0.5</f>
        <v>1.5</v>
      </c>
      <c r="C17" s="35" t="s">
        <v>5</v>
      </c>
      <c r="D17" s="31">
        <f t="shared" si="0"/>
        <v>3</v>
      </c>
    </row>
    <row r="18" spans="2:4" x14ac:dyDescent="0.25">
      <c r="B18" s="33">
        <f>SUM(B3:B17)</f>
        <v>50</v>
      </c>
      <c r="C18" s="26" t="s">
        <v>57</v>
      </c>
      <c r="D18" s="34">
        <f>SUM(D3:D17)</f>
        <v>100</v>
      </c>
    </row>
    <row r="19" spans="2:4" x14ac:dyDescent="0.25">
      <c r="B19" s="32">
        <f>B18/12</f>
        <v>4.166666666666667</v>
      </c>
      <c r="C19" t="s">
        <v>59</v>
      </c>
    </row>
    <row r="20" spans="2:4" x14ac:dyDescent="0.25">
      <c r="B20" s="32">
        <f>B18/7</f>
        <v>7.1428571428571432</v>
      </c>
      <c r="C20" t="s">
        <v>58</v>
      </c>
    </row>
    <row r="22" spans="2:4" x14ac:dyDescent="0.25">
      <c r="B22" s="2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Time Logger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Leon Rocha</cp:lastModifiedBy>
  <dcterms:created xsi:type="dcterms:W3CDTF">2021-11-25T10:19:13Z</dcterms:created>
  <dcterms:modified xsi:type="dcterms:W3CDTF">2021-11-30T15:15:17Z</dcterms:modified>
</cp:coreProperties>
</file>